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藤堂\1.AFF2\8.仮置き\"/>
    </mc:Choice>
  </mc:AlternateContent>
  <xr:revisionPtr revIDLastSave="0" documentId="13_ncr:1_{2B7CFB93-A17D-4615-A71E-A3DA0621D3A5}" xr6:coauthVersionLast="47" xr6:coauthVersionMax="47" xr10:uidLastSave="{00000000-0000-0000-0000-000000000000}"/>
  <workbookProtection workbookAlgorithmName="SHA-512" workbookHashValue="EYlpPAqDTNMqIvErNhyXi9SbrJk37N7LFKmZm7NEdaUkUp+sbMkszx7slXA25ObpME0PF6SYSVA+UYr7P7lHhA==" workbookSaltValue="PGMeZJ99U3b9KBS6yMYIIA==" workbookSpinCount="100000" lockStructure="1"/>
  <bookViews>
    <workbookView xWindow="-120" yWindow="-16320" windowWidth="29040" windowHeight="15840" tabRatio="747" xr2:uid="{D0B8A9C2-37C8-4860-A793-EDCB493D5E22}"/>
  </bookViews>
  <sheets>
    <sheet name="固定費計算シート" sheetId="1" r:id="rId1"/>
    <sheet name="固定費計算シート 【記入例】" sheetId="3" r:id="rId2"/>
    <sheet name="マスター" sheetId="2" state="hidden" r:id="rId3"/>
  </sheets>
  <definedNames>
    <definedName name="_xlnm.Print_Area" localSheetId="0">固定費計算シート!$A$1:$J$86</definedName>
    <definedName name="_xlnm.Print_Area" localSheetId="1">'固定費計算シート 【記入例】'!$A$1:$J$86</definedName>
    <definedName name="緊急事態宣言等の措置">マスター!$E$5:$E$6</definedName>
    <definedName name="水際措置">マスター!$E$10:$E$12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3" i="1" l="1"/>
  <c r="I82" i="3"/>
  <c r="H82" i="3"/>
  <c r="I81" i="3"/>
  <c r="H81" i="3"/>
  <c r="I80" i="3"/>
  <c r="H80" i="3"/>
  <c r="I79" i="3"/>
  <c r="H79" i="3"/>
  <c r="I78" i="3"/>
  <c r="H78" i="3"/>
  <c r="H77" i="3"/>
  <c r="H76" i="3"/>
  <c r="H75" i="3"/>
  <c r="H74" i="3"/>
  <c r="H73" i="3"/>
  <c r="F59" i="3"/>
  <c r="D58" i="3"/>
  <c r="D57" i="3"/>
  <c r="D56" i="3"/>
  <c r="D55" i="3"/>
  <c r="F44" i="3"/>
  <c r="F61" i="3" s="1"/>
  <c r="D43" i="3"/>
  <c r="D42" i="3"/>
  <c r="D41" i="3"/>
  <c r="D40" i="3"/>
  <c r="D39" i="3"/>
  <c r="D38" i="3"/>
  <c r="D37" i="3"/>
  <c r="D36" i="3"/>
  <c r="D35" i="3"/>
  <c r="G19" i="3"/>
  <c r="H18" i="3"/>
  <c r="H58" i="3" s="1"/>
  <c r="H12" i="3"/>
  <c r="G19" i="1"/>
  <c r="D58" i="1"/>
  <c r="D57" i="1"/>
  <c r="D56" i="1"/>
  <c r="D55" i="1"/>
  <c r="D43" i="1"/>
  <c r="D42" i="1"/>
  <c r="D41" i="1"/>
  <c r="D40" i="1"/>
  <c r="D39" i="1"/>
  <c r="D38" i="1"/>
  <c r="D37" i="1"/>
  <c r="D36" i="1"/>
  <c r="D35" i="1"/>
  <c r="G16" i="1"/>
  <c r="G13" i="1"/>
  <c r="G10" i="1"/>
  <c r="H18" i="1"/>
  <c r="I57" i="1" s="1"/>
  <c r="H82" i="1"/>
  <c r="H81" i="1"/>
  <c r="H80" i="1"/>
  <c r="H79" i="1"/>
  <c r="H78" i="1"/>
  <c r="H77" i="1"/>
  <c r="H76" i="1"/>
  <c r="H75" i="1"/>
  <c r="H74" i="1"/>
  <c r="H73" i="1"/>
  <c r="I82" i="1"/>
  <c r="I81" i="1"/>
  <c r="I80" i="1"/>
  <c r="I79" i="1"/>
  <c r="I78" i="1"/>
  <c r="I77" i="1"/>
  <c r="I76" i="1"/>
  <c r="I75" i="1"/>
  <c r="I74" i="1"/>
  <c r="E82" i="1"/>
  <c r="E81" i="1"/>
  <c r="E80" i="1"/>
  <c r="E79" i="1"/>
  <c r="E78" i="1"/>
  <c r="E77" i="1"/>
  <c r="E76" i="1"/>
  <c r="E75" i="1"/>
  <c r="E74" i="1"/>
  <c r="E73" i="1"/>
  <c r="F59" i="1"/>
  <c r="F44" i="1"/>
  <c r="H35" i="1" l="1"/>
  <c r="G41" i="1"/>
  <c r="H56" i="1"/>
  <c r="H43" i="1"/>
  <c r="G25" i="1"/>
  <c r="I29" i="1"/>
  <c r="G33" i="1"/>
  <c r="I37" i="1"/>
  <c r="I50" i="1"/>
  <c r="G54" i="1"/>
  <c r="I58" i="1"/>
  <c r="H27" i="1"/>
  <c r="G25" i="3"/>
  <c r="H26" i="3"/>
  <c r="I27" i="3"/>
  <c r="G29" i="3"/>
  <c r="H30" i="3"/>
  <c r="I31" i="3"/>
  <c r="G33" i="3"/>
  <c r="H34" i="3"/>
  <c r="H35" i="3"/>
  <c r="H36" i="3"/>
  <c r="H37" i="3"/>
  <c r="H38" i="3"/>
  <c r="H39" i="3"/>
  <c r="H40" i="3"/>
  <c r="H41" i="3"/>
  <c r="H42" i="3"/>
  <c r="H43" i="3"/>
  <c r="I49" i="3"/>
  <c r="G51" i="3"/>
  <c r="H52" i="3"/>
  <c r="I53" i="3"/>
  <c r="I24" i="3"/>
  <c r="G26" i="3"/>
  <c r="H27" i="3"/>
  <c r="I28" i="3"/>
  <c r="G30" i="3"/>
  <c r="H31" i="3"/>
  <c r="I32" i="3"/>
  <c r="G34" i="3"/>
  <c r="G35" i="3"/>
  <c r="G36" i="3"/>
  <c r="G37" i="3"/>
  <c r="G38" i="3"/>
  <c r="G39" i="3"/>
  <c r="G40" i="3"/>
  <c r="G41" i="3"/>
  <c r="G42" i="3"/>
  <c r="G43" i="3"/>
  <c r="H49" i="3"/>
  <c r="I50" i="3"/>
  <c r="G52" i="3"/>
  <c r="H53" i="3"/>
  <c r="I54" i="3"/>
  <c r="I55" i="3"/>
  <c r="I56" i="3"/>
  <c r="I57" i="3"/>
  <c r="I58" i="3"/>
  <c r="H9" i="3"/>
  <c r="H15" i="3"/>
  <c r="G24" i="3"/>
  <c r="H25" i="3"/>
  <c r="I26" i="3"/>
  <c r="G28" i="3"/>
  <c r="H29" i="3"/>
  <c r="I30" i="3"/>
  <c r="G32" i="3"/>
  <c r="H33" i="3"/>
  <c r="I34" i="3"/>
  <c r="I35" i="3"/>
  <c r="I36" i="3"/>
  <c r="I37" i="3"/>
  <c r="I38" i="3"/>
  <c r="I39" i="3"/>
  <c r="I40" i="3"/>
  <c r="I41" i="3"/>
  <c r="I42" i="3"/>
  <c r="I43" i="3"/>
  <c r="G50" i="3"/>
  <c r="H51" i="3"/>
  <c r="I52" i="3"/>
  <c r="G54" i="3"/>
  <c r="G55" i="3"/>
  <c r="G56" i="3"/>
  <c r="G57" i="3"/>
  <c r="G58" i="3"/>
  <c r="H24" i="3"/>
  <c r="H44" i="3" s="1"/>
  <c r="I25" i="3"/>
  <c r="G27" i="3"/>
  <c r="H28" i="3"/>
  <c r="I29" i="3"/>
  <c r="G31" i="3"/>
  <c r="H32" i="3"/>
  <c r="I33" i="3"/>
  <c r="G49" i="3"/>
  <c r="G59" i="3" s="1"/>
  <c r="H50" i="3"/>
  <c r="I51" i="3"/>
  <c r="G53" i="3"/>
  <c r="H54" i="3"/>
  <c r="H55" i="3"/>
  <c r="H56" i="3"/>
  <c r="H57" i="3"/>
  <c r="G26" i="1"/>
  <c r="G34" i="1"/>
  <c r="G42" i="1"/>
  <c r="G55" i="1"/>
  <c r="H28" i="1"/>
  <c r="H36" i="1"/>
  <c r="H49" i="1"/>
  <c r="H57" i="1"/>
  <c r="I30" i="1"/>
  <c r="I38" i="1"/>
  <c r="I51" i="1"/>
  <c r="G27" i="1"/>
  <c r="G35" i="1"/>
  <c r="G43" i="1"/>
  <c r="G56" i="1"/>
  <c r="H29" i="1"/>
  <c r="H37" i="1"/>
  <c r="H50" i="1"/>
  <c r="H58" i="1"/>
  <c r="I31" i="1"/>
  <c r="I39" i="1"/>
  <c r="I52" i="1"/>
  <c r="H9" i="1"/>
  <c r="G28" i="1"/>
  <c r="G36" i="1"/>
  <c r="G49" i="1"/>
  <c r="G57" i="1"/>
  <c r="H30" i="1"/>
  <c r="H38" i="1"/>
  <c r="H51" i="1"/>
  <c r="I24" i="1"/>
  <c r="I32" i="1"/>
  <c r="I40" i="1"/>
  <c r="I53" i="1"/>
  <c r="H12" i="1"/>
  <c r="G29" i="1"/>
  <c r="G37" i="1"/>
  <c r="G50" i="1"/>
  <c r="G58" i="1"/>
  <c r="H31" i="1"/>
  <c r="H39" i="1"/>
  <c r="H52" i="1"/>
  <c r="I25" i="1"/>
  <c r="I33" i="1"/>
  <c r="I41" i="1"/>
  <c r="I54" i="1"/>
  <c r="H15" i="1"/>
  <c r="G30" i="1"/>
  <c r="G38" i="1"/>
  <c r="G51" i="1"/>
  <c r="H24" i="1"/>
  <c r="H32" i="1"/>
  <c r="H40" i="1"/>
  <c r="H53" i="1"/>
  <c r="I26" i="1"/>
  <c r="I34" i="1"/>
  <c r="I42" i="1"/>
  <c r="I55" i="1"/>
  <c r="G31" i="1"/>
  <c r="G39" i="1"/>
  <c r="G52" i="1"/>
  <c r="H25" i="1"/>
  <c r="H33" i="1"/>
  <c r="H41" i="1"/>
  <c r="H54" i="1"/>
  <c r="I27" i="1"/>
  <c r="I35" i="1"/>
  <c r="I43" i="1"/>
  <c r="I56" i="1"/>
  <c r="G24" i="1"/>
  <c r="G32" i="1"/>
  <c r="G40" i="1"/>
  <c r="G53" i="1"/>
  <c r="H26" i="1"/>
  <c r="H34" i="1"/>
  <c r="H42" i="1"/>
  <c r="H55" i="1"/>
  <c r="I28" i="1"/>
  <c r="I36" i="1"/>
  <c r="I49" i="1"/>
  <c r="F61" i="1"/>
  <c r="H59" i="3" l="1"/>
  <c r="H61" i="3"/>
  <c r="G44" i="3"/>
  <c r="G61" i="3" s="1"/>
  <c r="I44" i="3"/>
  <c r="I59" i="3"/>
  <c r="I44" i="1"/>
  <c r="I59" i="1"/>
  <c r="H59" i="1"/>
  <c r="H44" i="1"/>
  <c r="I61" i="3" l="1"/>
  <c r="G64" i="3"/>
  <c r="G68" i="3" s="1"/>
  <c r="G63" i="3"/>
  <c r="H63" i="3"/>
  <c r="H64" i="3"/>
  <c r="H68" i="3" s="1"/>
  <c r="H61" i="1"/>
  <c r="H63" i="1" s="1"/>
  <c r="H64" i="1" s="1"/>
  <c r="H68" i="1" s="1"/>
  <c r="I61" i="1"/>
  <c r="G44" i="1"/>
  <c r="G59" i="1"/>
  <c r="I74" i="3" l="1"/>
  <c r="I76" i="3"/>
  <c r="I75" i="3"/>
  <c r="I73" i="3"/>
  <c r="I63" i="3"/>
  <c r="I64" i="3"/>
  <c r="I68" i="3" s="1"/>
  <c r="I77" i="3" s="1"/>
  <c r="G61" i="1"/>
  <c r="G63" i="1" s="1"/>
  <c r="G64" i="1" s="1"/>
  <c r="G68" i="1" s="1"/>
  <c r="I63" i="1"/>
  <c r="I64" i="1" s="1"/>
  <c r="I68" i="1" s="1"/>
</calcChain>
</file>

<file path=xl/sharedStrings.xml><?xml version="1.0" encoding="utf-8"?>
<sst xmlns="http://schemas.openxmlformats.org/spreadsheetml/2006/main" count="195" uniqueCount="93">
  <si>
    <t>取組マスター</t>
    <rPh sb="0" eb="2">
      <t>トリクミ</t>
    </rPh>
    <phoneticPr fontId="2"/>
  </si>
  <si>
    <t>キャンセル①</t>
    <phoneticPr fontId="2"/>
  </si>
  <si>
    <t>キャンセル②</t>
    <phoneticPr fontId="2"/>
  </si>
  <si>
    <t>キャンセル③</t>
    <phoneticPr fontId="2"/>
  </si>
  <si>
    <t>キャンセル④</t>
    <phoneticPr fontId="2"/>
  </si>
  <si>
    <t>キャンセル⑤</t>
    <phoneticPr fontId="2"/>
  </si>
  <si>
    <t>キャンセル⑥</t>
    <phoneticPr fontId="2"/>
  </si>
  <si>
    <t>キャンセル⑦</t>
    <phoneticPr fontId="2"/>
  </si>
  <si>
    <t>キャンセル⑧</t>
    <phoneticPr fontId="2"/>
  </si>
  <si>
    <t>キャンセル⑨</t>
    <phoneticPr fontId="2"/>
  </si>
  <si>
    <t>キャンセル⑩</t>
    <phoneticPr fontId="2"/>
  </si>
  <si>
    <t>事業者名</t>
    <rPh sb="0" eb="3">
      <t>ジギョウシャ</t>
    </rPh>
    <rPh sb="3" eb="4">
      <t>メイ</t>
    </rPh>
    <phoneticPr fontId="2"/>
  </si>
  <si>
    <t>事業名</t>
    <rPh sb="0" eb="2">
      <t>ジギョウ</t>
    </rPh>
    <rPh sb="2" eb="3">
      <t>メイ</t>
    </rPh>
    <phoneticPr fontId="2"/>
  </si>
  <si>
    <t>概要</t>
    <rPh sb="0" eb="2">
      <t>ガイヨウ</t>
    </rPh>
    <phoneticPr fontId="2"/>
  </si>
  <si>
    <t>通信費</t>
    <rPh sb="0" eb="3">
      <t>ツウシンヒ</t>
    </rPh>
    <phoneticPr fontId="2"/>
  </si>
  <si>
    <t>広告宣伝費</t>
    <rPh sb="0" eb="5">
      <t>コウコクセンデンヒ</t>
    </rPh>
    <phoneticPr fontId="2"/>
  </si>
  <si>
    <t>賃借料</t>
    <rPh sb="0" eb="3">
      <t>チンシャクリョウ</t>
    </rPh>
    <phoneticPr fontId="2"/>
  </si>
  <si>
    <t>光熱費</t>
    <rPh sb="0" eb="3">
      <t>コウネツヒ</t>
    </rPh>
    <phoneticPr fontId="2"/>
  </si>
  <si>
    <t>会議費</t>
    <rPh sb="0" eb="3">
      <t>カイギヒ</t>
    </rPh>
    <phoneticPr fontId="2"/>
  </si>
  <si>
    <t>福利厚生費</t>
    <rPh sb="0" eb="5">
      <t>フクリコウセイヒ</t>
    </rPh>
    <phoneticPr fontId="2"/>
  </si>
  <si>
    <t>租税公課</t>
    <rPh sb="0" eb="4">
      <t>ソゼイコウカ</t>
    </rPh>
    <phoneticPr fontId="2"/>
  </si>
  <si>
    <t>雇用調整助成金</t>
    <rPh sb="0" eb="4">
      <t>コヨウチョウセイ</t>
    </rPh>
    <rPh sb="4" eb="7">
      <t>ジョセイキン</t>
    </rPh>
    <phoneticPr fontId="2"/>
  </si>
  <si>
    <t>③マネジメント費（8%）の減額</t>
    <rPh sb="7" eb="8">
      <t>ヒ</t>
    </rPh>
    <rPh sb="13" eb="15">
      <t>ゲンガク</t>
    </rPh>
    <phoneticPr fontId="2"/>
  </si>
  <si>
    <t>④公演実施件数</t>
    <rPh sb="1" eb="3">
      <t>コウエン</t>
    </rPh>
    <rPh sb="3" eb="7">
      <t>ジッシケンスウ</t>
    </rPh>
    <phoneticPr fontId="2"/>
  </si>
  <si>
    <t>公演等1回当たり固定費</t>
    <rPh sb="0" eb="3">
      <t>コウエントウ</t>
    </rPh>
    <rPh sb="4" eb="5">
      <t>カイ</t>
    </rPh>
    <rPh sb="5" eb="6">
      <t>ア</t>
    </rPh>
    <rPh sb="8" eb="11">
      <t>コテイヒ</t>
    </rPh>
    <phoneticPr fontId="2"/>
  </si>
  <si>
    <t>各取組で申請できる固定費額</t>
    <rPh sb="0" eb="3">
      <t>カクトリクミ</t>
    </rPh>
    <rPh sb="4" eb="6">
      <t>シンセイ</t>
    </rPh>
    <rPh sb="9" eb="12">
      <t>コテイヒ</t>
    </rPh>
    <rPh sb="12" eb="13">
      <t>ガク</t>
    </rPh>
    <phoneticPr fontId="2"/>
  </si>
  <si>
    <t>公演等</t>
    <rPh sb="0" eb="3">
      <t>コウエントウ</t>
    </rPh>
    <phoneticPr fontId="2"/>
  </si>
  <si>
    <t>合計 (a)</t>
    <rPh sb="0" eb="2">
      <t>ゴウケイ</t>
    </rPh>
    <phoneticPr fontId="2"/>
  </si>
  <si>
    <t>合計 (b)</t>
    <rPh sb="0" eb="2">
      <t>ゴウケイ</t>
    </rPh>
    <phoneticPr fontId="2"/>
  </si>
  <si>
    <t>(c) = (a) - (b)</t>
    <phoneticPr fontId="2"/>
  </si>
  <si>
    <t>(d) = (c) × 8%</t>
    <phoneticPr fontId="2"/>
  </si>
  <si>
    <t>(e) = (c) - (d)</t>
    <phoneticPr fontId="2"/>
  </si>
  <si>
    <t>(f)</t>
    <phoneticPr fontId="2"/>
  </si>
  <si>
    <t>(g) = (e) ÷(f)</t>
    <phoneticPr fontId="2"/>
  </si>
  <si>
    <t>公演等1回当たりの固定費計算</t>
    <rPh sb="0" eb="3">
      <t>コウエントウ</t>
    </rPh>
    <rPh sb="4" eb="6">
      <t>カイア</t>
    </rPh>
    <rPh sb="9" eb="12">
      <t>コテイヒ</t>
    </rPh>
    <rPh sb="12" eb="14">
      <t>ケイサン</t>
    </rPh>
    <phoneticPr fontId="2"/>
  </si>
  <si>
    <t>⑤各キャンセル取組ごとの公演等回数</t>
    <rPh sb="1" eb="2">
      <t>カク</t>
    </rPh>
    <rPh sb="7" eb="9">
      <t>トリクミ</t>
    </rPh>
    <rPh sb="12" eb="15">
      <t>コウエントウ</t>
    </rPh>
    <rPh sb="15" eb="17">
      <t>カイスウ</t>
    </rPh>
    <phoneticPr fontId="2"/>
  </si>
  <si>
    <t>エラーメッセージ</t>
    <phoneticPr fontId="2"/>
  </si>
  <si>
    <t>キャンセル料の種類</t>
    <rPh sb="5" eb="6">
      <t>リョウ</t>
    </rPh>
    <rPh sb="7" eb="9">
      <t>シュルイ</t>
    </rPh>
    <phoneticPr fontId="2"/>
  </si>
  <si>
    <t>法定福利費</t>
    <rPh sb="0" eb="2">
      <t>ホウテイ</t>
    </rPh>
    <rPh sb="2" eb="5">
      <t>フクリヒ</t>
    </rPh>
    <phoneticPr fontId="2"/>
  </si>
  <si>
    <t>家賃支援給付金</t>
    <rPh sb="0" eb="4">
      <t>ヤチンシエン</t>
    </rPh>
    <rPh sb="4" eb="7">
      <t>キュウフキン</t>
    </rPh>
    <phoneticPr fontId="2"/>
  </si>
  <si>
    <t>　は、上記の数字を収支計画書または収支報告書に転記の上、収支計画または収支報告上で調整を行ってください。</t>
    <rPh sb="17" eb="19">
      <t>シュウシ</t>
    </rPh>
    <rPh sb="19" eb="22">
      <t>ホウコクショ</t>
    </rPh>
    <rPh sb="35" eb="37">
      <t>シュウシ</t>
    </rPh>
    <rPh sb="37" eb="39">
      <t>ホウコク</t>
    </rPh>
    <phoneticPr fontId="2"/>
  </si>
  <si>
    <t>緊急事態宣言等の措置</t>
    <phoneticPr fontId="2"/>
  </si>
  <si>
    <t>展覧会等</t>
    <rPh sb="0" eb="4">
      <t>テンランカイトウ</t>
    </rPh>
    <phoneticPr fontId="2"/>
  </si>
  <si>
    <t>【申請するキャンセル料の種類と分野】</t>
    <rPh sb="1" eb="3">
      <t>シンセイ</t>
    </rPh>
    <rPh sb="10" eb="11">
      <t>リョウ</t>
    </rPh>
    <rPh sb="12" eb="14">
      <t>シュルイ</t>
    </rPh>
    <rPh sb="15" eb="17">
      <t>ブンヤ</t>
    </rPh>
    <phoneticPr fontId="2"/>
  </si>
  <si>
    <t>キャンセル➂</t>
    <phoneticPr fontId="2"/>
  </si>
  <si>
    <t>分野</t>
    <rPh sb="0" eb="2">
      <t>ブンヤ</t>
    </rPh>
    <phoneticPr fontId="2"/>
  </si>
  <si>
    <t>按分率</t>
    <rPh sb="0" eb="3">
      <t>アンブンリツ</t>
    </rPh>
    <phoneticPr fontId="2"/>
  </si>
  <si>
    <t>①対象となる固定費</t>
    <rPh sb="1" eb="3">
      <t>タイショウ</t>
    </rPh>
    <rPh sb="6" eb="9">
      <t>コテイヒ</t>
    </rPh>
    <phoneticPr fontId="2"/>
  </si>
  <si>
    <r>
      <t>②上記①の固定費のうち、対象に含まれない費用　</t>
    </r>
    <r>
      <rPr>
        <b/>
        <sz val="11"/>
        <color rgb="FFFF0000"/>
        <rFont val="Meiryo UI"/>
        <family val="3"/>
        <charset val="128"/>
      </rPr>
      <t>※下記の科目の金額が、①の固定費に含まれていない場合は、金額は空欄のままとしてください。</t>
    </r>
    <rPh sb="1" eb="3">
      <t>ジョウキ</t>
    </rPh>
    <rPh sb="5" eb="8">
      <t>コテイヒ</t>
    </rPh>
    <rPh sb="12" eb="14">
      <t>タイショウ</t>
    </rPh>
    <rPh sb="15" eb="16">
      <t>フク</t>
    </rPh>
    <rPh sb="20" eb="22">
      <t>ヒヨウ</t>
    </rPh>
    <rPh sb="24" eb="26">
      <t>カキ</t>
    </rPh>
    <phoneticPr fontId="2"/>
  </si>
  <si>
    <t>接待交際費</t>
    <rPh sb="0" eb="2">
      <t>セッタイ</t>
    </rPh>
    <rPh sb="2" eb="5">
      <t>コウサイヒ</t>
    </rPh>
    <phoneticPr fontId="2"/>
  </si>
  <si>
    <t>給料手当</t>
    <rPh sb="0" eb="4">
      <t>キュウリョウテアテ</t>
    </rPh>
    <phoneticPr fontId="2"/>
  </si>
  <si>
    <t>役員報酬</t>
    <rPh sb="0" eb="4">
      <t>ヤクインホウシュウ</t>
    </rPh>
    <phoneticPr fontId="2"/>
  </si>
  <si>
    <t>賞与</t>
    <rPh sb="0" eb="2">
      <t>ショウヨ</t>
    </rPh>
    <phoneticPr fontId="2"/>
  </si>
  <si>
    <t>雑給*</t>
    <rPh sb="0" eb="2">
      <t>ザッキュウ</t>
    </rPh>
    <phoneticPr fontId="2"/>
  </si>
  <si>
    <t>地代家賃</t>
    <rPh sb="0" eb="4">
      <t>ジダイヤチン</t>
    </rPh>
    <phoneticPr fontId="2"/>
  </si>
  <si>
    <t>減価償却費</t>
    <rPh sb="0" eb="5">
      <t>ゲンカショウキャクヒ</t>
    </rPh>
    <phoneticPr fontId="2"/>
  </si>
  <si>
    <t>公演等の売上</t>
    <rPh sb="0" eb="2">
      <t>コウエン</t>
    </rPh>
    <rPh sb="2" eb="3">
      <t>トウ</t>
    </rPh>
    <rPh sb="4" eb="6">
      <t>ウリアゲ</t>
    </rPh>
    <phoneticPr fontId="2"/>
  </si>
  <si>
    <t>映画製作の売上</t>
    <rPh sb="0" eb="4">
      <t>エイガセイサク</t>
    </rPh>
    <rPh sb="5" eb="7">
      <t>ウリアゲ</t>
    </rPh>
    <phoneticPr fontId="2"/>
  </si>
  <si>
    <t>※キャンセル料支援事業の対象経費として個別に計上された費用で固定費と重複している費目の金額の調整</t>
    <phoneticPr fontId="2"/>
  </si>
  <si>
    <t>１公演等当たり固定費計算シート</t>
    <rPh sb="1" eb="4">
      <t>コウエントウ</t>
    </rPh>
    <rPh sb="4" eb="5">
      <t>ア</t>
    </rPh>
    <rPh sb="7" eb="10">
      <t>コテイヒ</t>
    </rPh>
    <rPh sb="10" eb="12">
      <t>ケイサン</t>
    </rPh>
    <phoneticPr fontId="2"/>
  </si>
  <si>
    <t>*雑給：「雑給」として仕訳されている費用の内、期間の定めのないパート・アルバイト等の給与や、給与手当で計上されない契約社員給与等を計上してください。</t>
    <rPh sb="1" eb="3">
      <t>ザッキュウ</t>
    </rPh>
    <rPh sb="5" eb="7">
      <t>ザッキュウ</t>
    </rPh>
    <rPh sb="11" eb="13">
      <t>シワケ</t>
    </rPh>
    <rPh sb="18" eb="20">
      <t>ヒヨウ</t>
    </rPh>
    <rPh sb="21" eb="22">
      <t>ウチ</t>
    </rPh>
    <rPh sb="23" eb="25">
      <t>キカン</t>
    </rPh>
    <rPh sb="26" eb="27">
      <t>サダ</t>
    </rPh>
    <rPh sb="40" eb="41">
      <t>トウ</t>
    </rPh>
    <rPh sb="42" eb="44">
      <t>キュウヨ</t>
    </rPh>
    <rPh sb="46" eb="48">
      <t>キュウヨ</t>
    </rPh>
    <rPh sb="48" eb="50">
      <t>テアテ</t>
    </rPh>
    <rPh sb="51" eb="53">
      <t>ケイジョウ</t>
    </rPh>
    <rPh sb="57" eb="61">
      <t>ケイヤクシャイン</t>
    </rPh>
    <rPh sb="61" eb="63">
      <t>キュウヨ</t>
    </rPh>
    <rPh sb="63" eb="64">
      <t>トウ</t>
    </rPh>
    <rPh sb="65" eb="67">
      <t>ケイジョウ</t>
    </rPh>
    <phoneticPr fontId="2"/>
  </si>
  <si>
    <t>水際措置</t>
    <phoneticPr fontId="2"/>
  </si>
  <si>
    <t>映画製作</t>
    <rPh sb="0" eb="4">
      <t>エイガセイサク</t>
    </rPh>
    <phoneticPr fontId="2"/>
  </si>
  <si>
    <t>の公演等の回数を入力してください。</t>
    <rPh sb="8" eb="10">
      <t>ニュウリョク</t>
    </rPh>
    <phoneticPr fontId="2"/>
  </si>
  <si>
    <t>の展覧会等/企画展等の回数を入力してください。</t>
    <rPh sb="14" eb="16">
      <t>ニュウリョク</t>
    </rPh>
    <phoneticPr fontId="2"/>
  </si>
  <si>
    <t>の製作映画の本数を入力してください。</t>
    <rPh sb="9" eb="11">
      <t>ニュウリョク</t>
    </rPh>
    <phoneticPr fontId="2"/>
  </si>
  <si>
    <t>決算書等に記載されている金額</t>
    <rPh sb="0" eb="3">
      <t>ケッサンショ</t>
    </rPh>
    <rPh sb="3" eb="4">
      <t>トウ</t>
    </rPh>
    <rPh sb="5" eb="7">
      <t>キサイ</t>
    </rPh>
    <rPh sb="12" eb="14">
      <t>キンガク</t>
    </rPh>
    <phoneticPr fontId="2"/>
  </si>
  <si>
    <t>（回数）</t>
    <rPh sb="1" eb="3">
      <t>カイスウ</t>
    </rPh>
    <phoneticPr fontId="2"/>
  </si>
  <si>
    <t>（本数）</t>
    <rPh sb="1" eb="3">
      <t>ホンスウ</t>
    </rPh>
    <phoneticPr fontId="2"/>
  </si>
  <si>
    <t>（前年度実績）</t>
    <rPh sb="1" eb="4">
      <t>ゼンネンド</t>
    </rPh>
    <rPh sb="4" eb="6">
      <t>ジッセキ</t>
    </rPh>
    <phoneticPr fontId="2"/>
  </si>
  <si>
    <t>その他売上</t>
    <rPh sb="2" eb="3">
      <t>タ</t>
    </rPh>
    <rPh sb="3" eb="5">
      <t>ウリアゲ</t>
    </rPh>
    <phoneticPr fontId="2"/>
  </si>
  <si>
    <t>売上総額</t>
    <rPh sb="0" eb="2">
      <t>ウリアゲ</t>
    </rPh>
    <rPh sb="2" eb="4">
      <t>ソウガク</t>
    </rPh>
    <phoneticPr fontId="2"/>
  </si>
  <si>
    <t>この金額を収支計画書に転記してください。↑</t>
    <rPh sb="2" eb="4">
      <t>キンガク</t>
    </rPh>
    <rPh sb="5" eb="10">
      <t>シュウシケイカクショ</t>
    </rPh>
    <rPh sb="11" eb="13">
      <t>テンキ</t>
    </rPh>
    <phoneticPr fontId="2"/>
  </si>
  <si>
    <t>展覧会等/企画展等の売上</t>
    <rPh sb="0" eb="3">
      <t>テンランカイ</t>
    </rPh>
    <rPh sb="3" eb="4">
      <t>トウ</t>
    </rPh>
    <rPh sb="5" eb="8">
      <t>キカクテン</t>
    </rPh>
    <rPh sb="8" eb="9">
      <t>トウ</t>
    </rPh>
    <rPh sb="10" eb="12">
      <t>ウリアゲ</t>
    </rPh>
    <phoneticPr fontId="2"/>
  </si>
  <si>
    <t>分野「公演等」が指定されていますので、「公演等の売上」を入力してください。</t>
    <rPh sb="0" eb="2">
      <t>ブンヤ</t>
    </rPh>
    <rPh sb="3" eb="6">
      <t>コウエントウ</t>
    </rPh>
    <rPh sb="8" eb="10">
      <t>シテイ</t>
    </rPh>
    <rPh sb="20" eb="23">
      <t>コウエントウ</t>
    </rPh>
    <rPh sb="24" eb="26">
      <t>ウリアゲ</t>
    </rPh>
    <rPh sb="28" eb="30">
      <t>ニュウリョク</t>
    </rPh>
    <phoneticPr fontId="2"/>
  </si>
  <si>
    <t>分野「展覧会等」が指定されていますので、「展覧会等/企画展等の売上」を入力してください。</t>
    <rPh sb="0" eb="2">
      <t>ブンヤ</t>
    </rPh>
    <rPh sb="3" eb="6">
      <t>テンランカイ</t>
    </rPh>
    <rPh sb="6" eb="7">
      <t>トウ</t>
    </rPh>
    <rPh sb="9" eb="11">
      <t>シテイ</t>
    </rPh>
    <rPh sb="35" eb="37">
      <t>ニュウリョク</t>
    </rPh>
    <phoneticPr fontId="2"/>
  </si>
  <si>
    <t>分野「映画製作」が指定されていますので、「映画製作の売上」を入力してください。</t>
    <rPh sb="0" eb="2">
      <t>ブンヤ</t>
    </rPh>
    <rPh sb="3" eb="7">
      <t>エイガセイサク</t>
    </rPh>
    <rPh sb="9" eb="11">
      <t>シテイ</t>
    </rPh>
    <rPh sb="30" eb="32">
      <t>ニュウリョク</t>
    </rPh>
    <phoneticPr fontId="2"/>
  </si>
  <si>
    <t>公演等に係る固定費按分額</t>
    <rPh sb="0" eb="3">
      <t>コウエントウ</t>
    </rPh>
    <rPh sb="4" eb="5">
      <t>カカ</t>
    </rPh>
    <rPh sb="6" eb="9">
      <t>コテイヒ</t>
    </rPh>
    <rPh sb="9" eb="12">
      <t>アンブンガク</t>
    </rPh>
    <phoneticPr fontId="2"/>
  </si>
  <si>
    <t>展覧会等に係る固定費按分額</t>
    <rPh sb="0" eb="3">
      <t>テンランカイ</t>
    </rPh>
    <rPh sb="3" eb="4">
      <t>トウ</t>
    </rPh>
    <rPh sb="5" eb="6">
      <t>カカ</t>
    </rPh>
    <rPh sb="7" eb="10">
      <t>コテイヒ</t>
    </rPh>
    <rPh sb="10" eb="13">
      <t>アンブンガク</t>
    </rPh>
    <phoneticPr fontId="2"/>
  </si>
  <si>
    <t>映画製作に係る固定費按分額</t>
    <rPh sb="0" eb="4">
      <t>エイガセイサク</t>
    </rPh>
    <rPh sb="5" eb="6">
      <t>カカ</t>
    </rPh>
    <rPh sb="7" eb="10">
      <t>コテイヒ</t>
    </rPh>
    <rPh sb="10" eb="13">
      <t>アンブンガク</t>
    </rPh>
    <phoneticPr fontId="2"/>
  </si>
  <si>
    <t>2021年度公演等回数/映画製作本数</t>
    <rPh sb="4" eb="6">
      <t>ネンド</t>
    </rPh>
    <rPh sb="6" eb="9">
      <t>コウエントウ</t>
    </rPh>
    <rPh sb="9" eb="11">
      <t>カイスウ</t>
    </rPh>
    <rPh sb="12" eb="14">
      <t>エイガ</t>
    </rPh>
    <rPh sb="14" eb="18">
      <t>セイサクホンスウ</t>
    </rPh>
    <phoneticPr fontId="2"/>
  </si>
  <si>
    <t>【2021年度売上の内訳】※単位は”円”</t>
    <rPh sb="5" eb="7">
      <t>ネンド</t>
    </rPh>
    <rPh sb="7" eb="9">
      <t>ウリアゲ</t>
    </rPh>
    <rPh sb="10" eb="12">
      <t>ウチワケ</t>
    </rPh>
    <rPh sb="14" eb="16">
      <t>タンイ</t>
    </rPh>
    <rPh sb="18" eb="19">
      <t>エン</t>
    </rPh>
    <phoneticPr fontId="2"/>
  </si>
  <si>
    <t>株式会社〇〇〇〇</t>
    <rPh sb="0" eb="4">
      <t>カブシキガイシャ</t>
    </rPh>
    <phoneticPr fontId="2"/>
  </si>
  <si>
    <t>分野にとらわれない多岐にわたる事業</t>
    <rPh sb="0" eb="2">
      <t>ブンヤ</t>
    </rPh>
    <rPh sb="9" eb="11">
      <t>タキ</t>
    </rPh>
    <rPh sb="15" eb="17">
      <t>ジギョウ</t>
    </rPh>
    <phoneticPr fontId="2"/>
  </si>
  <si>
    <t>緊急事態宣言等の措置</t>
  </si>
  <si>
    <t>水際措置</t>
  </si>
  <si>
    <t>その他報酬（税理士）</t>
    <rPh sb="2" eb="3">
      <t>タ</t>
    </rPh>
    <rPh sb="3" eb="5">
      <t>ホウシュウ</t>
    </rPh>
    <rPh sb="6" eb="9">
      <t>ゼイリシ</t>
    </rPh>
    <phoneticPr fontId="2"/>
  </si>
  <si>
    <t/>
  </si>
  <si>
    <t>キャンセル①のの公演等の回数を入力してください。</t>
  </si>
  <si>
    <t>キャンセル②のの展覧会等/企画展等の回数を入力してください。</t>
  </si>
  <si>
    <t>キャンセル➂のの公演等の回数を入力してください。</t>
  </si>
  <si>
    <t>キャンセル④のの展覧会等/企画展等の回数を入力してください。</t>
  </si>
  <si>
    <t>キャンセル⑤のの製作映画の本数を入力してください。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</si>
</sst>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quot;日&quot;"/>
    <numFmt numFmtId="177" formatCode="[$¥-411]#,##0_);\([$¥-411]#,##0\)"/>
    <numFmt numFmtId="178" formatCode="#,##0_ "/>
  </numFmts>
  <fonts count="12" x14ac:knownFonts="1">
    <font>
      <sz val="11"/>
      <color theme="1"/>
      <name val="Meiryo UI"/>
      <family val="2"/>
      <charset val="128"/>
    </font>
    <font>
      <sz val="11"/>
      <color theme="1"/>
      <name val="Meiryo UI"/>
      <family val="2"/>
      <charset val="128"/>
    </font>
    <font>
      <sz val="6"/>
      <name val="Meiryo UI"/>
      <family val="2"/>
      <charset val="128"/>
    </font>
    <font>
      <sz val="11"/>
      <color theme="1"/>
      <name val="Meiryo UI"/>
      <family val="2"/>
      <charset val="1"/>
    </font>
    <font>
      <b/>
      <sz val="11"/>
      <color theme="1"/>
      <name val="Meiryo UI"/>
      <family val="3"/>
      <charset val="128"/>
    </font>
    <font>
      <i/>
      <u/>
      <sz val="11"/>
      <color theme="1"/>
      <name val="Meiryo UI"/>
      <family val="3"/>
      <charset val="128"/>
    </font>
    <font>
      <b/>
      <sz val="11"/>
      <color rgb="FFFF0000"/>
      <name val="Meiryo UI"/>
      <family val="3"/>
      <charset val="128"/>
    </font>
    <font>
      <sz val="11"/>
      <color theme="1"/>
      <name val="Meiryo UI"/>
      <family val="3"/>
      <charset val="128"/>
    </font>
    <font>
      <b/>
      <u val="double"/>
      <sz val="18"/>
      <color theme="1"/>
      <name val="Meiryo UI"/>
      <family val="3"/>
      <charset val="128"/>
    </font>
    <font>
      <sz val="11"/>
      <name val="Meiryo UI"/>
      <family val="3"/>
      <charset val="128"/>
    </font>
    <font>
      <sz val="11"/>
      <color rgb="FFFF0000"/>
      <name val="Meiryo UI"/>
      <family val="3"/>
      <charset val="128"/>
    </font>
    <font>
      <sz val="10"/>
      <color theme="1"/>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rgb="FFDCE6F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3" fillId="0" borderId="0" xfId="0" applyFont="1">
      <alignment vertical="center"/>
    </xf>
    <xf numFmtId="0" fontId="0" fillId="0" borderId="0" xfId="0" applyAlignment="1" applyProtection="1">
      <alignment vertical="center"/>
    </xf>
    <xf numFmtId="0" fontId="4" fillId="0" borderId="2" xfId="0" applyFont="1" applyBorder="1" applyAlignment="1" applyProtection="1">
      <alignment vertical="center"/>
    </xf>
    <xf numFmtId="0" fontId="4" fillId="0" borderId="0" xfId="0" applyFont="1" applyFill="1" applyBorder="1" applyAlignment="1" applyProtection="1">
      <alignment horizontal="centerContinuous" vertical="center"/>
    </xf>
    <xf numFmtId="0" fontId="4" fillId="5" borderId="1" xfId="0" applyFont="1" applyFill="1" applyBorder="1" applyAlignment="1" applyProtection="1">
      <alignment horizontal="center" vertical="center"/>
    </xf>
    <xf numFmtId="0" fontId="4" fillId="0" borderId="7" xfId="0" applyFont="1" applyBorder="1" applyAlignment="1" applyProtection="1">
      <alignment vertical="center"/>
    </xf>
    <xf numFmtId="0" fontId="4" fillId="0" borderId="0" xfId="0" applyFont="1" applyBorder="1" applyAlignment="1" applyProtection="1">
      <alignment vertical="center"/>
    </xf>
    <xf numFmtId="0" fontId="4" fillId="0" borderId="3" xfId="0" applyFont="1" applyBorder="1" applyAlignment="1" applyProtection="1">
      <alignment vertical="center"/>
    </xf>
    <xf numFmtId="0" fontId="4" fillId="0" borderId="5" xfId="0" applyFont="1" applyBorder="1" applyAlignment="1" applyProtection="1">
      <alignment vertical="center"/>
    </xf>
    <xf numFmtId="0" fontId="0" fillId="0" borderId="0" xfId="0" applyAlignment="1" applyProtection="1">
      <alignment horizontal="center" vertical="center"/>
    </xf>
    <xf numFmtId="0" fontId="5" fillId="0" borderId="0" xfId="0" applyFont="1" applyBorder="1" applyAlignment="1" applyProtection="1">
      <alignment vertical="center" wrapText="1"/>
    </xf>
    <xf numFmtId="0" fontId="5" fillId="0" borderId="0" xfId="0" applyFont="1" applyAlignment="1" applyProtection="1">
      <alignment vertical="center" wrapText="1"/>
    </xf>
    <xf numFmtId="177" fontId="4" fillId="4" borderId="1" xfId="0" applyNumberFormat="1" applyFont="1" applyFill="1" applyBorder="1" applyAlignment="1" applyProtection="1">
      <alignment vertical="center"/>
    </xf>
    <xf numFmtId="0" fontId="4" fillId="0" borderId="0" xfId="0" applyFont="1" applyBorder="1" applyAlignment="1" applyProtection="1">
      <alignment vertical="center" shrinkToFit="1"/>
    </xf>
    <xf numFmtId="0" fontId="7" fillId="0" borderId="8" xfId="0" applyFont="1" applyFill="1" applyBorder="1" applyProtection="1">
      <alignment vertical="center"/>
    </xf>
    <xf numFmtId="0" fontId="7" fillId="0" borderId="3" xfId="0" applyFont="1" applyBorder="1" applyAlignment="1" applyProtection="1">
      <alignment vertical="center"/>
    </xf>
    <xf numFmtId="0" fontId="7" fillId="0" borderId="3" xfId="0" applyFont="1" applyBorder="1" applyAlignment="1" applyProtection="1">
      <alignment horizontal="center"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5" xfId="0" applyFont="1" applyBorder="1" applyAlignment="1" applyProtection="1">
      <alignment vertical="center"/>
    </xf>
    <xf numFmtId="0" fontId="7" fillId="0" borderId="6" xfId="0" applyFont="1" applyBorder="1" applyAlignment="1" applyProtection="1">
      <alignment vertical="center"/>
    </xf>
    <xf numFmtId="0" fontId="7" fillId="0" borderId="8"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vertical="center"/>
    </xf>
    <xf numFmtId="0" fontId="7" fillId="0" borderId="0" xfId="0" applyFont="1" applyBorder="1" applyAlignment="1" applyProtection="1">
      <alignment vertical="center"/>
    </xf>
    <xf numFmtId="0" fontId="7" fillId="0" borderId="0" xfId="0" applyFont="1" applyBorder="1" applyAlignment="1" applyProtection="1">
      <alignment horizontal="center" vertical="center"/>
    </xf>
    <xf numFmtId="0" fontId="7" fillId="5" borderId="15" xfId="0" applyFont="1" applyFill="1" applyBorder="1" applyAlignment="1" applyProtection="1">
      <alignment horizontal="center" vertical="center"/>
    </xf>
    <xf numFmtId="0" fontId="7" fillId="5" borderId="1" xfId="0" applyFont="1" applyFill="1" applyBorder="1" applyAlignment="1" applyProtection="1">
      <alignment horizontal="center" vertical="center"/>
    </xf>
    <xf numFmtId="0" fontId="6" fillId="0" borderId="0" xfId="0" applyFont="1" applyBorder="1" applyAlignment="1" applyProtection="1">
      <alignment vertical="center"/>
    </xf>
    <xf numFmtId="0" fontId="10" fillId="0" borderId="16" xfId="0" applyFont="1" applyBorder="1" applyAlignment="1" applyProtection="1">
      <alignment vertical="center"/>
    </xf>
    <xf numFmtId="0" fontId="7" fillId="5" borderId="1" xfId="0" applyFont="1" applyFill="1" applyBorder="1" applyAlignment="1" applyProtection="1">
      <alignment vertical="center"/>
    </xf>
    <xf numFmtId="0" fontId="10" fillId="0" borderId="0" xfId="0" applyFont="1" applyBorder="1" applyAlignment="1" applyProtection="1">
      <alignment vertical="center"/>
    </xf>
    <xf numFmtId="0" fontId="7" fillId="0" borderId="7" xfId="0" applyFont="1" applyBorder="1" applyAlignment="1" applyProtection="1">
      <alignment vertical="center"/>
    </xf>
    <xf numFmtId="0" fontId="7" fillId="0" borderId="0" xfId="0" applyFont="1" applyAlignment="1" applyProtection="1">
      <alignment horizontal="center" vertical="center"/>
    </xf>
    <xf numFmtId="177" fontId="7" fillId="2" borderId="1" xfId="1" applyNumberFormat="1" applyFont="1" applyFill="1" applyBorder="1" applyAlignment="1" applyProtection="1">
      <alignment vertical="center"/>
      <protection locked="0"/>
    </xf>
    <xf numFmtId="177" fontId="7" fillId="3" borderId="1" xfId="1" applyNumberFormat="1" applyFont="1" applyFill="1" applyBorder="1" applyAlignment="1" applyProtection="1">
      <alignment vertical="center"/>
    </xf>
    <xf numFmtId="0" fontId="7" fillId="2" borderId="0" xfId="0" applyFont="1" applyFill="1" applyBorder="1" applyAlignment="1" applyProtection="1">
      <alignment vertical="center"/>
      <protection locked="0"/>
    </xf>
    <xf numFmtId="177" fontId="7" fillId="0" borderId="0" xfId="0" applyNumberFormat="1" applyFont="1" applyBorder="1" applyAlignment="1" applyProtection="1">
      <alignment vertical="center"/>
    </xf>
    <xf numFmtId="177" fontId="7" fillId="0" borderId="0" xfId="1" applyNumberFormat="1" applyFont="1" applyBorder="1" applyAlignment="1" applyProtection="1">
      <alignment vertical="center"/>
    </xf>
    <xf numFmtId="38" fontId="7" fillId="0" borderId="0" xfId="1" applyFont="1" applyBorder="1" applyAlignment="1" applyProtection="1">
      <alignment vertical="center"/>
    </xf>
    <xf numFmtId="38" fontId="7" fillId="0" borderId="0" xfId="1" applyFont="1" applyBorder="1" applyAlignment="1" applyProtection="1">
      <alignment horizontal="right" vertical="center"/>
    </xf>
    <xf numFmtId="0" fontId="7" fillId="0" borderId="0" xfId="0" applyFont="1" applyBorder="1" applyAlignment="1" applyProtection="1">
      <alignment horizontal="left" vertical="center"/>
    </xf>
    <xf numFmtId="178" fontId="7" fillId="2" borderId="13" xfId="1" applyNumberFormat="1" applyFont="1" applyFill="1" applyBorder="1" applyAlignment="1" applyProtection="1">
      <alignment vertical="center"/>
      <protection locked="0"/>
    </xf>
    <xf numFmtId="38" fontId="7" fillId="0" borderId="14" xfId="1" applyFont="1" applyBorder="1" applyAlignment="1" applyProtection="1">
      <alignment vertical="center"/>
    </xf>
    <xf numFmtId="0" fontId="7" fillId="0" borderId="2" xfId="0" applyFont="1" applyBorder="1" applyAlignment="1" applyProtection="1">
      <alignment vertical="center"/>
    </xf>
    <xf numFmtId="0" fontId="7" fillId="0" borderId="0" xfId="0" applyFont="1" applyBorder="1" applyAlignment="1" applyProtection="1">
      <alignment horizontal="center" vertical="center" wrapText="1"/>
    </xf>
    <xf numFmtId="0" fontId="7" fillId="0" borderId="0" xfId="0" applyFont="1" applyAlignment="1" applyProtection="1">
      <alignment horizontal="center" vertical="center" wrapText="1"/>
    </xf>
    <xf numFmtId="0" fontId="7" fillId="0" borderId="0" xfId="0" applyFont="1" applyBorder="1" applyAlignment="1" applyProtection="1">
      <alignment horizontal="right" vertical="center"/>
    </xf>
    <xf numFmtId="176" fontId="7" fillId="0" borderId="0" xfId="0" applyNumberFormat="1" applyFont="1" applyFill="1" applyBorder="1" applyAlignment="1" applyProtection="1">
      <alignment vertical="center"/>
    </xf>
    <xf numFmtId="178" fontId="7" fillId="2" borderId="1" xfId="0" applyNumberFormat="1" applyFont="1" applyFill="1" applyBorder="1" applyAlignment="1" applyProtection="1">
      <alignment vertical="center"/>
      <protection locked="0"/>
    </xf>
    <xf numFmtId="178" fontId="7" fillId="0" borderId="0" xfId="0" applyNumberFormat="1" applyFont="1" applyFill="1" applyBorder="1" applyAlignment="1" applyProtection="1">
      <alignment vertical="center"/>
    </xf>
    <xf numFmtId="0" fontId="7" fillId="0" borderId="0" xfId="0" applyFont="1" applyFill="1" applyBorder="1" applyProtection="1">
      <alignment vertical="center"/>
    </xf>
    <xf numFmtId="0" fontId="7" fillId="0" borderId="0" xfId="0" applyFont="1" applyFill="1" applyBorder="1" applyAlignment="1" applyProtection="1">
      <alignment vertical="center"/>
    </xf>
    <xf numFmtId="0" fontId="7" fillId="0" borderId="8" xfId="0" applyFont="1" applyFill="1" applyBorder="1" applyAlignment="1" applyProtection="1">
      <alignment vertical="center"/>
    </xf>
    <xf numFmtId="0" fontId="11" fillId="0" borderId="0" xfId="0" applyFont="1" applyBorder="1" applyAlignment="1" applyProtection="1">
      <alignment vertical="center"/>
    </xf>
    <xf numFmtId="0" fontId="11" fillId="0" borderId="0" xfId="0" applyFont="1" applyBorder="1" applyAlignment="1" applyProtection="1">
      <alignment horizontal="center" vertical="center"/>
    </xf>
    <xf numFmtId="0" fontId="7" fillId="0" borderId="17" xfId="0" applyFont="1" applyBorder="1" applyAlignment="1" applyProtection="1">
      <alignment vertical="center"/>
    </xf>
    <xf numFmtId="0" fontId="7" fillId="0" borderId="18" xfId="0" applyFont="1" applyBorder="1" applyAlignment="1" applyProtection="1">
      <alignment vertical="center"/>
    </xf>
    <xf numFmtId="5" fontId="7" fillId="5" borderId="1" xfId="0" applyNumberFormat="1" applyFont="1" applyFill="1" applyBorder="1" applyAlignment="1" applyProtection="1">
      <alignment vertical="center"/>
    </xf>
    <xf numFmtId="0" fontId="10" fillId="0" borderId="8" xfId="0" applyFont="1" applyBorder="1" applyAlignment="1" applyProtection="1">
      <alignment vertical="center"/>
    </xf>
    <xf numFmtId="0" fontId="7" fillId="2" borderId="1" xfId="0" applyFont="1" applyFill="1" applyBorder="1" applyAlignment="1" applyProtection="1">
      <alignment vertical="center"/>
      <protection locked="0"/>
    </xf>
    <xf numFmtId="10" fontId="7" fillId="5" borderId="1" xfId="0" applyNumberFormat="1" applyFont="1" applyFill="1" applyBorder="1" applyAlignment="1" applyProtection="1">
      <alignment horizontal="right" vertical="center"/>
    </xf>
    <xf numFmtId="5" fontId="7" fillId="2" borderId="1" xfId="0" applyNumberFormat="1" applyFont="1" applyFill="1" applyBorder="1" applyAlignment="1" applyProtection="1">
      <alignment horizontal="right" vertical="center"/>
      <protection locked="0"/>
    </xf>
    <xf numFmtId="0" fontId="8" fillId="0" borderId="8" xfId="0" applyFont="1" applyBorder="1" applyAlignment="1" applyProtection="1">
      <alignment horizontal="center" vertical="center"/>
    </xf>
    <xf numFmtId="0" fontId="7" fillId="2" borderId="10" xfId="0" applyFont="1" applyFill="1" applyBorder="1" applyAlignment="1" applyProtection="1">
      <alignment horizontal="left" vertical="center"/>
      <protection locked="0"/>
    </xf>
    <xf numFmtId="0" fontId="7" fillId="2" borderId="12" xfId="0" applyFont="1" applyFill="1" applyBorder="1" applyAlignment="1" applyProtection="1">
      <alignment horizontal="left" vertical="center"/>
      <protection locked="0"/>
    </xf>
    <xf numFmtId="0" fontId="7" fillId="2" borderId="11" xfId="0" applyFont="1" applyFill="1" applyBorder="1" applyAlignment="1" applyProtection="1">
      <alignment horizontal="left" vertical="center"/>
      <protection locked="0"/>
    </xf>
    <xf numFmtId="0" fontId="6" fillId="0" borderId="0" xfId="0" applyFont="1" applyBorder="1" applyAlignment="1" applyProtection="1">
      <alignment horizontal="center" vertical="center" shrinkToFit="1"/>
    </xf>
    <xf numFmtId="5" fontId="9" fillId="2" borderId="1" xfId="0" applyNumberFormat="1" applyFont="1" applyFill="1" applyBorder="1" applyAlignment="1" applyProtection="1">
      <alignment horizontal="right" vertical="center"/>
      <protection locked="0"/>
    </xf>
    <xf numFmtId="0" fontId="0" fillId="0" borderId="0" xfId="0" applyProtection="1">
      <alignment vertical="center"/>
    </xf>
    <xf numFmtId="0" fontId="4" fillId="0" borderId="2" xfId="0" applyFont="1" applyBorder="1" applyProtection="1">
      <alignment vertical="center"/>
    </xf>
    <xf numFmtId="0" fontId="7" fillId="0" borderId="3" xfId="0" applyFont="1" applyBorder="1" applyProtection="1">
      <alignment vertical="center"/>
    </xf>
    <xf numFmtId="0" fontId="7" fillId="0" borderId="4" xfId="0" applyFont="1" applyBorder="1" applyProtection="1">
      <alignment vertical="center"/>
    </xf>
    <xf numFmtId="0" fontId="7" fillId="0" borderId="0" xfId="0" applyFont="1" applyProtection="1">
      <alignment vertical="center"/>
    </xf>
    <xf numFmtId="0" fontId="7" fillId="0" borderId="5" xfId="0" applyFont="1" applyBorder="1" applyProtection="1">
      <alignment vertical="center"/>
    </xf>
    <xf numFmtId="0" fontId="4" fillId="0" borderId="0" xfId="0" applyFont="1" applyAlignment="1" applyProtection="1">
      <alignment horizontal="centerContinuous" vertical="center"/>
    </xf>
    <xf numFmtId="0" fontId="7" fillId="2" borderId="10" xfId="0" applyFont="1" applyFill="1" applyBorder="1" applyAlignment="1" applyProtection="1">
      <alignment horizontal="left" vertical="center"/>
    </xf>
    <xf numFmtId="0" fontId="7" fillId="2" borderId="12" xfId="0" applyFont="1" applyFill="1" applyBorder="1" applyAlignment="1" applyProtection="1">
      <alignment horizontal="left" vertical="center"/>
    </xf>
    <xf numFmtId="0" fontId="7" fillId="2" borderId="11" xfId="0" applyFont="1" applyFill="1" applyBorder="1" applyAlignment="1" applyProtection="1">
      <alignment horizontal="left" vertical="center"/>
    </xf>
    <xf numFmtId="0" fontId="7" fillId="0" borderId="6" xfId="0" applyFont="1" applyBorder="1" applyProtection="1">
      <alignment vertical="center"/>
    </xf>
    <xf numFmtId="0" fontId="4" fillId="0" borderId="7" xfId="0" applyFont="1" applyBorder="1" applyProtection="1">
      <alignment vertical="center"/>
    </xf>
    <xf numFmtId="0" fontId="7" fillId="0" borderId="8" xfId="0" applyFont="1" applyBorder="1" applyProtection="1">
      <alignment vertical="center"/>
    </xf>
    <xf numFmtId="0" fontId="7" fillId="0" borderId="9" xfId="0" applyFont="1" applyBorder="1" applyProtection="1">
      <alignment vertical="center"/>
    </xf>
    <xf numFmtId="0" fontId="4" fillId="0" borderId="0" xfId="0" applyFont="1" applyProtection="1">
      <alignment vertical="center"/>
    </xf>
    <xf numFmtId="0" fontId="4" fillId="0" borderId="3" xfId="0" applyFont="1" applyBorder="1" applyProtection="1">
      <alignment vertical="center"/>
    </xf>
    <xf numFmtId="0" fontId="4" fillId="0" borderId="5" xfId="0" applyFont="1" applyBorder="1" applyProtection="1">
      <alignment vertical="center"/>
    </xf>
    <xf numFmtId="0" fontId="10" fillId="0" borderId="16" xfId="0" applyFont="1" applyBorder="1" applyProtection="1">
      <alignment vertical="center"/>
    </xf>
    <xf numFmtId="0" fontId="7" fillId="5" borderId="1" xfId="0" applyFont="1" applyFill="1" applyBorder="1" applyProtection="1">
      <alignment vertical="center"/>
    </xf>
    <xf numFmtId="5" fontId="9" fillId="2" borderId="1" xfId="0" applyNumberFormat="1" applyFont="1" applyFill="1" applyBorder="1" applyProtection="1">
      <alignment vertical="center"/>
    </xf>
    <xf numFmtId="0" fontId="6" fillId="0" borderId="0" xfId="0" applyFont="1" applyProtection="1">
      <alignment vertical="center"/>
    </xf>
    <xf numFmtId="0" fontId="7" fillId="2" borderId="1" xfId="0" applyFont="1" applyFill="1" applyBorder="1" applyProtection="1">
      <alignment vertical="center"/>
    </xf>
    <xf numFmtId="0" fontId="10" fillId="0" borderId="0" xfId="0" applyFont="1" applyProtection="1">
      <alignment vertical="center"/>
    </xf>
    <xf numFmtId="0" fontId="7" fillId="0" borderId="0" xfId="0" applyFont="1" applyAlignment="1" applyProtection="1">
      <alignment horizontal="right" vertical="center"/>
    </xf>
    <xf numFmtId="5" fontId="7" fillId="2" borderId="1" xfId="0" applyNumberFormat="1" applyFont="1" applyFill="1" applyBorder="1" applyAlignment="1" applyProtection="1">
      <alignment horizontal="right" vertical="center"/>
    </xf>
    <xf numFmtId="0" fontId="7" fillId="0" borderId="17" xfId="0" applyFont="1" applyBorder="1" applyProtection="1">
      <alignment vertical="center"/>
    </xf>
    <xf numFmtId="5" fontId="7" fillId="5" borderId="1" xfId="0" applyNumberFormat="1" applyFont="1" applyFill="1" applyBorder="1" applyProtection="1">
      <alignment vertical="center"/>
    </xf>
    <xf numFmtId="0" fontId="7" fillId="0" borderId="18" xfId="0" applyFont="1" applyBorder="1" applyProtection="1">
      <alignment vertical="center"/>
    </xf>
    <xf numFmtId="0" fontId="7" fillId="0" borderId="7" xfId="0" applyFont="1" applyBorder="1" applyProtection="1">
      <alignment vertical="center"/>
    </xf>
    <xf numFmtId="0" fontId="10" fillId="0" borderId="8" xfId="0" applyFont="1" applyBorder="1" applyProtection="1">
      <alignment vertical="center"/>
    </xf>
    <xf numFmtId="0" fontId="11" fillId="0" borderId="0" xfId="0" applyFont="1" applyProtection="1">
      <alignment vertical="center"/>
    </xf>
    <xf numFmtId="0" fontId="11" fillId="0" borderId="0" xfId="0" applyFont="1" applyAlignment="1" applyProtection="1">
      <alignment horizontal="center" vertical="center"/>
    </xf>
    <xf numFmtId="177" fontId="7" fillId="2" borderId="1" xfId="1" applyNumberFormat="1" applyFont="1" applyFill="1" applyBorder="1" applyAlignment="1" applyProtection="1">
      <alignment vertical="center"/>
    </xf>
    <xf numFmtId="0" fontId="7" fillId="2" borderId="0" xfId="0" applyFont="1" applyFill="1" applyProtection="1">
      <alignment vertical="center"/>
    </xf>
    <xf numFmtId="177" fontId="7" fillId="0" borderId="0" xfId="0" applyNumberFormat="1" applyFont="1" applyProtection="1">
      <alignment vertical="center"/>
    </xf>
    <xf numFmtId="0" fontId="7" fillId="0" borderId="0" xfId="0" applyFont="1" applyAlignment="1" applyProtection="1">
      <alignment horizontal="left" vertical="center"/>
    </xf>
    <xf numFmtId="178" fontId="7" fillId="2" borderId="13" xfId="1" applyNumberFormat="1" applyFont="1" applyFill="1" applyBorder="1" applyAlignment="1" applyProtection="1">
      <alignment vertical="center"/>
    </xf>
    <xf numFmtId="0" fontId="7" fillId="0" borderId="2" xfId="0" applyFont="1" applyBorder="1" applyProtection="1">
      <alignment vertical="center"/>
    </xf>
    <xf numFmtId="176" fontId="7" fillId="0" borderId="0" xfId="0" applyNumberFormat="1" applyFont="1" applyProtection="1">
      <alignment vertical="center"/>
    </xf>
    <xf numFmtId="178" fontId="7" fillId="2" borderId="1" xfId="0" applyNumberFormat="1" applyFont="1" applyFill="1" applyBorder="1" applyProtection="1">
      <alignment vertical="center"/>
    </xf>
    <xf numFmtId="178" fontId="7" fillId="0" borderId="0" xfId="0" applyNumberFormat="1" applyFont="1" applyProtection="1">
      <alignment vertical="center"/>
    </xf>
    <xf numFmtId="177" fontId="4" fillId="4" borderId="1" xfId="0" applyNumberFormat="1" applyFont="1" applyFill="1" applyBorder="1" applyProtection="1">
      <alignment vertical="center"/>
    </xf>
    <xf numFmtId="0" fontId="4" fillId="0" borderId="0" xfId="0" applyFont="1" applyAlignment="1" applyProtection="1">
      <alignment vertical="center" shrinkToFit="1"/>
    </xf>
    <xf numFmtId="0" fontId="6" fillId="0" borderId="0" xfId="0" applyFont="1" applyAlignment="1" applyProtection="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colors>
    <mruColors>
      <color rgb="FFDCE6F0"/>
      <color rgb="FFDCEB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BD5CE2-0DAC-4D96-8668-70388DE4C62A}">
  <sheetPr>
    <tabColor rgb="FFFFFF00"/>
    <pageSetUpPr fitToPage="1"/>
  </sheetPr>
  <dimension ref="A1:J88"/>
  <sheetViews>
    <sheetView showGridLines="0" tabSelected="1" zoomScaleNormal="100" zoomScaleSheetLayoutView="90" workbookViewId="0">
      <selection activeCell="D3" sqref="D3:I3"/>
    </sheetView>
  </sheetViews>
  <sheetFormatPr defaultColWidth="8.7265625" defaultRowHeight="15" customHeight="1" x14ac:dyDescent="0.3"/>
  <cols>
    <col min="1" max="2" width="2.7265625" style="2" customWidth="1"/>
    <col min="3" max="3" width="11.81640625" style="10" customWidth="1"/>
    <col min="4" max="4" width="19.7265625" style="2" customWidth="1"/>
    <col min="5" max="5" width="21.26953125" style="2" customWidth="1"/>
    <col min="6" max="9" width="22.1796875" style="2" customWidth="1"/>
    <col min="10" max="14" width="2.7265625" style="2" customWidth="1"/>
    <col min="15" max="17" width="12.7265625" style="2" customWidth="1"/>
    <col min="18" max="19" width="2.7265625" style="2" customWidth="1"/>
    <col min="20" max="24" width="8.7265625" style="2" customWidth="1"/>
    <col min="25" max="16384" width="8.7265625" style="2"/>
  </cols>
  <sheetData>
    <row r="1" spans="1:10" ht="31.5" customHeight="1" thickBot="1" x14ac:dyDescent="0.35">
      <c r="A1" s="64" t="s">
        <v>59</v>
      </c>
      <c r="B1" s="64"/>
      <c r="C1" s="64"/>
      <c r="D1" s="64"/>
      <c r="E1" s="64"/>
      <c r="F1" s="64"/>
      <c r="G1" s="64"/>
      <c r="H1" s="64"/>
      <c r="I1" s="64"/>
      <c r="J1" s="64"/>
    </row>
    <row r="2" spans="1:10" s="19" customFormat="1" ht="15" customHeight="1" x14ac:dyDescent="0.3">
      <c r="A2" s="3" t="s">
        <v>13</v>
      </c>
      <c r="B2" s="16"/>
      <c r="C2" s="17"/>
      <c r="D2" s="16"/>
      <c r="E2" s="16"/>
      <c r="F2" s="16"/>
      <c r="G2" s="16"/>
      <c r="H2" s="16"/>
      <c r="I2" s="16"/>
      <c r="J2" s="18"/>
    </row>
    <row r="3" spans="1:10" s="19" customFormat="1" ht="25.2" customHeight="1" x14ac:dyDescent="0.3">
      <c r="A3" s="20"/>
      <c r="B3" s="4"/>
      <c r="C3" s="5" t="s">
        <v>11</v>
      </c>
      <c r="D3" s="65"/>
      <c r="E3" s="66"/>
      <c r="F3" s="66"/>
      <c r="G3" s="66"/>
      <c r="H3" s="66"/>
      <c r="I3" s="67"/>
      <c r="J3" s="21"/>
    </row>
    <row r="4" spans="1:10" s="19" customFormat="1" ht="25.2" customHeight="1" x14ac:dyDescent="0.3">
      <c r="A4" s="20"/>
      <c r="B4" s="4"/>
      <c r="C4" s="5" t="s">
        <v>12</v>
      </c>
      <c r="D4" s="65"/>
      <c r="E4" s="66"/>
      <c r="F4" s="66"/>
      <c r="G4" s="66"/>
      <c r="H4" s="66"/>
      <c r="I4" s="67"/>
      <c r="J4" s="21"/>
    </row>
    <row r="5" spans="1:10" s="19" customFormat="1" ht="10.199999999999999" customHeight="1" thickBot="1" x14ac:dyDescent="0.35">
      <c r="A5" s="6"/>
      <c r="B5" s="22"/>
      <c r="C5" s="23"/>
      <c r="D5" s="22"/>
      <c r="E5" s="22"/>
      <c r="F5" s="22"/>
      <c r="G5" s="22"/>
      <c r="H5" s="22"/>
      <c r="I5" s="22"/>
      <c r="J5" s="24"/>
    </row>
    <row r="6" spans="1:10" s="19" customFormat="1" ht="15" customHeight="1" thickBot="1" x14ac:dyDescent="0.35">
      <c r="A6" s="7"/>
      <c r="B6" s="25"/>
      <c r="C6" s="26"/>
      <c r="D6" s="25"/>
      <c r="E6" s="25"/>
      <c r="F6" s="25"/>
    </row>
    <row r="7" spans="1:10" s="19" customFormat="1" ht="15" customHeight="1" x14ac:dyDescent="0.3">
      <c r="A7" s="3" t="s">
        <v>43</v>
      </c>
      <c r="B7" s="16"/>
      <c r="C7" s="17"/>
      <c r="D7" s="16"/>
      <c r="E7" s="16"/>
      <c r="F7" s="16"/>
      <c r="G7" s="8" t="s">
        <v>81</v>
      </c>
      <c r="H7" s="16"/>
      <c r="I7" s="16"/>
      <c r="J7" s="18"/>
    </row>
    <row r="8" spans="1:10" s="19" customFormat="1" ht="15" customHeight="1" x14ac:dyDescent="0.3">
      <c r="A8" s="9"/>
      <c r="B8" s="25"/>
      <c r="C8" s="27"/>
      <c r="D8" s="28" t="s">
        <v>37</v>
      </c>
      <c r="E8" s="28" t="s">
        <v>45</v>
      </c>
      <c r="F8" s="30"/>
      <c r="G8" s="31" t="s">
        <v>56</v>
      </c>
      <c r="H8" s="69"/>
      <c r="I8" s="29"/>
      <c r="J8" s="21"/>
    </row>
    <row r="9" spans="1:10" s="19" customFormat="1" ht="15" customHeight="1" x14ac:dyDescent="0.3">
      <c r="A9" s="9"/>
      <c r="B9" s="25"/>
      <c r="C9" s="28" t="s">
        <v>1</v>
      </c>
      <c r="D9" s="61"/>
      <c r="E9" s="61"/>
      <c r="F9" s="30"/>
      <c r="G9" s="31" t="s">
        <v>46</v>
      </c>
      <c r="H9" s="62">
        <f>IFERROR(H8/$H$18,0)</f>
        <v>0</v>
      </c>
      <c r="I9" s="29"/>
      <c r="J9" s="21"/>
    </row>
    <row r="10" spans="1:10" s="19" customFormat="1" ht="15" customHeight="1" x14ac:dyDescent="0.3">
      <c r="A10" s="9"/>
      <c r="B10" s="25"/>
      <c r="C10" s="28" t="s">
        <v>2</v>
      </c>
      <c r="D10" s="61"/>
      <c r="E10" s="61"/>
      <c r="F10" s="32"/>
      <c r="G10" s="32" t="str">
        <f>IF(COUNTIF(E9:E18,"公演等")&gt;0,IF(H8="",マスター!$F$5,""),"")</f>
        <v/>
      </c>
      <c r="H10" s="48"/>
      <c r="I10" s="29"/>
      <c r="J10" s="21"/>
    </row>
    <row r="11" spans="1:10" s="19" customFormat="1" ht="15" customHeight="1" x14ac:dyDescent="0.3">
      <c r="A11" s="9"/>
      <c r="B11" s="25"/>
      <c r="C11" s="28" t="s">
        <v>44</v>
      </c>
      <c r="D11" s="61"/>
      <c r="E11" s="61"/>
      <c r="F11" s="30"/>
      <c r="G11" s="31" t="s">
        <v>73</v>
      </c>
      <c r="H11" s="63"/>
      <c r="I11" s="29"/>
      <c r="J11" s="21"/>
    </row>
    <row r="12" spans="1:10" s="19" customFormat="1" ht="15" customHeight="1" x14ac:dyDescent="0.3">
      <c r="A12" s="9"/>
      <c r="B12" s="25"/>
      <c r="C12" s="28" t="s">
        <v>4</v>
      </c>
      <c r="D12" s="61"/>
      <c r="E12" s="61"/>
      <c r="F12" s="30"/>
      <c r="G12" s="31" t="s">
        <v>46</v>
      </c>
      <c r="H12" s="62">
        <f>IFERROR(H11/$H$18,0)</f>
        <v>0</v>
      </c>
      <c r="I12" s="29"/>
      <c r="J12" s="21"/>
    </row>
    <row r="13" spans="1:10" s="19" customFormat="1" ht="15" customHeight="1" x14ac:dyDescent="0.3">
      <c r="A13" s="9"/>
      <c r="B13" s="25"/>
      <c r="C13" s="28" t="s">
        <v>5</v>
      </c>
      <c r="D13" s="61"/>
      <c r="E13" s="61"/>
      <c r="F13" s="32"/>
      <c r="G13" s="32" t="str">
        <f>IF(COUNTIF(E9:E18,"展覧会等")&gt;0,IF(H8="",マスター!$F$6,""),"")</f>
        <v/>
      </c>
      <c r="H13" s="48"/>
      <c r="I13" s="29"/>
      <c r="J13" s="21"/>
    </row>
    <row r="14" spans="1:10" s="19" customFormat="1" ht="15" customHeight="1" x14ac:dyDescent="0.3">
      <c r="A14" s="9"/>
      <c r="B14" s="25"/>
      <c r="C14" s="28" t="s">
        <v>6</v>
      </c>
      <c r="D14" s="61"/>
      <c r="E14" s="61"/>
      <c r="F14" s="30"/>
      <c r="G14" s="31" t="s">
        <v>57</v>
      </c>
      <c r="H14" s="63"/>
      <c r="I14" s="29"/>
      <c r="J14" s="21"/>
    </row>
    <row r="15" spans="1:10" s="19" customFormat="1" ht="15" customHeight="1" x14ac:dyDescent="0.3">
      <c r="A15" s="9"/>
      <c r="B15" s="25"/>
      <c r="C15" s="28" t="s">
        <v>7</v>
      </c>
      <c r="D15" s="61"/>
      <c r="E15" s="61"/>
      <c r="F15" s="30"/>
      <c r="G15" s="31" t="s">
        <v>46</v>
      </c>
      <c r="H15" s="62">
        <f>IFERROR(H14/$H$18,0)</f>
        <v>0</v>
      </c>
      <c r="I15" s="29"/>
      <c r="J15" s="21"/>
    </row>
    <row r="16" spans="1:10" s="19" customFormat="1" ht="15" customHeight="1" x14ac:dyDescent="0.3">
      <c r="A16" s="9"/>
      <c r="B16" s="25"/>
      <c r="C16" s="28" t="s">
        <v>8</v>
      </c>
      <c r="D16" s="61"/>
      <c r="E16" s="61"/>
      <c r="F16" s="32"/>
      <c r="G16" s="32" t="str">
        <f>IF(COUNTIF(E9:E18,"映画製作")&gt;0,IF(H8="",マスター!$F$7,""),"")</f>
        <v/>
      </c>
      <c r="H16" s="29"/>
      <c r="I16" s="29"/>
      <c r="J16" s="21"/>
    </row>
    <row r="17" spans="1:10" s="19" customFormat="1" ht="15" customHeight="1" x14ac:dyDescent="0.3">
      <c r="A17" s="9"/>
      <c r="B17" s="25"/>
      <c r="C17" s="28" t="s">
        <v>9</v>
      </c>
      <c r="D17" s="61"/>
      <c r="E17" s="61"/>
      <c r="F17" s="32"/>
      <c r="G17" s="31" t="s">
        <v>70</v>
      </c>
      <c r="H17" s="69"/>
      <c r="I17" s="32"/>
      <c r="J17" s="21"/>
    </row>
    <row r="18" spans="1:10" s="19" customFormat="1" ht="15" customHeight="1" x14ac:dyDescent="0.3">
      <c r="A18" s="9"/>
      <c r="B18" s="25"/>
      <c r="C18" s="28" t="s">
        <v>10</v>
      </c>
      <c r="D18" s="61"/>
      <c r="E18" s="61"/>
      <c r="F18" s="57"/>
      <c r="G18" s="31" t="s">
        <v>71</v>
      </c>
      <c r="H18" s="59">
        <f>H8+H11+H14+H17</f>
        <v>0</v>
      </c>
      <c r="I18" s="58"/>
      <c r="J18" s="21"/>
    </row>
    <row r="19" spans="1:10" s="19" customFormat="1" ht="15" customHeight="1" thickBot="1" x14ac:dyDescent="0.35">
      <c r="A19" s="33"/>
      <c r="B19" s="22"/>
      <c r="C19" s="23"/>
      <c r="D19" s="22"/>
      <c r="E19" s="22"/>
      <c r="F19" s="22"/>
      <c r="G19" s="60" t="str">
        <f>IF(H17="","その他売上を入力してください。無ければ￥0としてください","")</f>
        <v>その他売上を入力してください。無ければ￥0としてください</v>
      </c>
      <c r="H19" s="22"/>
      <c r="I19" s="22"/>
      <c r="J19" s="24"/>
    </row>
    <row r="20" spans="1:10" s="19" customFormat="1" ht="15" customHeight="1" thickBot="1" x14ac:dyDescent="0.35">
      <c r="C20" s="34"/>
    </row>
    <row r="21" spans="1:10" s="19" customFormat="1" ht="15" customHeight="1" x14ac:dyDescent="0.3">
      <c r="A21" s="3" t="s">
        <v>34</v>
      </c>
      <c r="B21" s="16"/>
      <c r="C21" s="17"/>
      <c r="D21" s="16"/>
      <c r="E21" s="16"/>
      <c r="F21" s="16"/>
      <c r="G21" s="16"/>
      <c r="H21" s="16"/>
      <c r="I21" s="16"/>
      <c r="J21" s="18"/>
    </row>
    <row r="22" spans="1:10" s="19" customFormat="1" ht="15" customHeight="1" x14ac:dyDescent="0.3">
      <c r="A22" s="20"/>
      <c r="B22" s="25"/>
      <c r="C22" s="26"/>
      <c r="D22" s="25"/>
      <c r="E22" s="25"/>
      <c r="F22" s="25"/>
      <c r="G22" s="25"/>
      <c r="H22" s="25"/>
      <c r="I22" s="25"/>
      <c r="J22" s="21"/>
    </row>
    <row r="23" spans="1:10" s="19" customFormat="1" ht="15" customHeight="1" x14ac:dyDescent="0.3">
      <c r="A23" s="20"/>
      <c r="B23" s="7" t="s">
        <v>47</v>
      </c>
      <c r="C23" s="26"/>
      <c r="D23" s="25"/>
      <c r="E23" s="55" t="s">
        <v>69</v>
      </c>
      <c r="F23" s="56" t="s">
        <v>66</v>
      </c>
      <c r="G23" s="56" t="s">
        <v>77</v>
      </c>
      <c r="H23" s="56" t="s">
        <v>78</v>
      </c>
      <c r="I23" s="56" t="s">
        <v>79</v>
      </c>
      <c r="J23" s="21"/>
    </row>
    <row r="24" spans="1:10" s="19" customFormat="1" ht="15" customHeight="1" x14ac:dyDescent="0.3">
      <c r="A24" s="20"/>
      <c r="B24" s="7"/>
      <c r="C24" s="26"/>
      <c r="D24" s="25">
        <v>1</v>
      </c>
      <c r="E24" s="25" t="s">
        <v>51</v>
      </c>
      <c r="F24" s="35"/>
      <c r="G24" s="36">
        <f>IFERROR(ROUNDDOWN(F24*($H$8/$H$18),0),0)</f>
        <v>0</v>
      </c>
      <c r="H24" s="36">
        <f>IFERROR(ROUNDDOWN(F24*($H$11/$H$18),0),0)</f>
        <v>0</v>
      </c>
      <c r="I24" s="36">
        <f>IFERROR(ROUNDDOWN(F24*($H$14/$H$18),0),0)</f>
        <v>0</v>
      </c>
      <c r="J24" s="21"/>
    </row>
    <row r="25" spans="1:10" s="19" customFormat="1" ht="15" customHeight="1" x14ac:dyDescent="0.3">
      <c r="A25" s="20"/>
      <c r="B25" s="25"/>
      <c r="C25" s="26"/>
      <c r="D25" s="25">
        <v>2</v>
      </c>
      <c r="E25" s="25" t="s">
        <v>50</v>
      </c>
      <c r="F25" s="35"/>
      <c r="G25" s="36">
        <f t="shared" ref="G25:G43" si="0">IFERROR(ROUNDDOWN(F25*($H$8/$H$18),0),0)</f>
        <v>0</v>
      </c>
      <c r="H25" s="36">
        <f t="shared" ref="H25:H43" si="1">IFERROR(ROUNDDOWN(F25*($H$11/$H$18),0),0)</f>
        <v>0</v>
      </c>
      <c r="I25" s="36">
        <f t="shared" ref="I25:I43" si="2">IFERROR(ROUNDDOWN(F25*($H$14/$H$18),0),0)</f>
        <v>0</v>
      </c>
      <c r="J25" s="21"/>
    </row>
    <row r="26" spans="1:10" s="19" customFormat="1" ht="15" customHeight="1" x14ac:dyDescent="0.3">
      <c r="A26" s="20"/>
      <c r="B26" s="25"/>
      <c r="C26" s="26"/>
      <c r="D26" s="25">
        <v>3</v>
      </c>
      <c r="E26" s="25" t="s">
        <v>52</v>
      </c>
      <c r="F26" s="35"/>
      <c r="G26" s="36">
        <f t="shared" si="0"/>
        <v>0</v>
      </c>
      <c r="H26" s="36">
        <f t="shared" si="1"/>
        <v>0</v>
      </c>
      <c r="I26" s="36">
        <f t="shared" si="2"/>
        <v>0</v>
      </c>
      <c r="J26" s="21"/>
    </row>
    <row r="27" spans="1:10" s="19" customFormat="1" ht="15" customHeight="1" x14ac:dyDescent="0.3">
      <c r="A27" s="20"/>
      <c r="B27" s="25"/>
      <c r="C27" s="25"/>
      <c r="D27" s="25">
        <v>4</v>
      </c>
      <c r="E27" s="25" t="s">
        <v>53</v>
      </c>
      <c r="F27" s="35"/>
      <c r="G27" s="36">
        <f t="shared" si="0"/>
        <v>0</v>
      </c>
      <c r="H27" s="36">
        <f t="shared" si="1"/>
        <v>0</v>
      </c>
      <c r="I27" s="36">
        <f t="shared" si="2"/>
        <v>0</v>
      </c>
      <c r="J27" s="21"/>
    </row>
    <row r="28" spans="1:10" s="19" customFormat="1" ht="15" customHeight="1" x14ac:dyDescent="0.3">
      <c r="A28" s="20"/>
      <c r="B28" s="25"/>
      <c r="C28" s="26"/>
      <c r="D28" s="25">
        <v>5</v>
      </c>
      <c r="E28" s="25" t="s">
        <v>16</v>
      </c>
      <c r="F28" s="35"/>
      <c r="G28" s="36">
        <f t="shared" si="0"/>
        <v>0</v>
      </c>
      <c r="H28" s="36">
        <f t="shared" si="1"/>
        <v>0</v>
      </c>
      <c r="I28" s="36">
        <f t="shared" si="2"/>
        <v>0</v>
      </c>
      <c r="J28" s="21"/>
    </row>
    <row r="29" spans="1:10" s="19" customFormat="1" ht="15" customHeight="1" x14ac:dyDescent="0.3">
      <c r="A29" s="20"/>
      <c r="B29" s="25"/>
      <c r="C29" s="26"/>
      <c r="D29" s="25">
        <v>6</v>
      </c>
      <c r="E29" s="25" t="s">
        <v>54</v>
      </c>
      <c r="F29" s="35"/>
      <c r="G29" s="36">
        <f t="shared" si="0"/>
        <v>0</v>
      </c>
      <c r="H29" s="36">
        <f t="shared" si="1"/>
        <v>0</v>
      </c>
      <c r="I29" s="36">
        <f t="shared" si="2"/>
        <v>0</v>
      </c>
      <c r="J29" s="21"/>
    </row>
    <row r="30" spans="1:10" s="19" customFormat="1" ht="15" customHeight="1" x14ac:dyDescent="0.3">
      <c r="A30" s="20"/>
      <c r="B30" s="25"/>
      <c r="C30" s="26"/>
      <c r="D30" s="25">
        <v>7</v>
      </c>
      <c r="E30" s="25" t="s">
        <v>55</v>
      </c>
      <c r="F30" s="35"/>
      <c r="G30" s="36">
        <f t="shared" si="0"/>
        <v>0</v>
      </c>
      <c r="H30" s="36">
        <f t="shared" si="1"/>
        <v>0</v>
      </c>
      <c r="I30" s="36">
        <f t="shared" si="2"/>
        <v>0</v>
      </c>
      <c r="J30" s="21"/>
    </row>
    <row r="31" spans="1:10" s="19" customFormat="1" ht="15" customHeight="1" x14ac:dyDescent="0.3">
      <c r="A31" s="20"/>
      <c r="B31" s="25"/>
      <c r="C31" s="26"/>
      <c r="D31" s="25">
        <v>8</v>
      </c>
      <c r="E31" s="25" t="s">
        <v>14</v>
      </c>
      <c r="F31" s="35"/>
      <c r="G31" s="36">
        <f t="shared" si="0"/>
        <v>0</v>
      </c>
      <c r="H31" s="36">
        <f t="shared" si="1"/>
        <v>0</v>
      </c>
      <c r="I31" s="36">
        <f t="shared" si="2"/>
        <v>0</v>
      </c>
      <c r="J31" s="21"/>
    </row>
    <row r="32" spans="1:10" s="19" customFormat="1" ht="15" customHeight="1" x14ac:dyDescent="0.3">
      <c r="A32" s="20"/>
      <c r="B32" s="25"/>
      <c r="C32" s="26"/>
      <c r="D32" s="25">
        <v>9</v>
      </c>
      <c r="E32" s="25" t="s">
        <v>15</v>
      </c>
      <c r="F32" s="35"/>
      <c r="G32" s="36">
        <f t="shared" si="0"/>
        <v>0</v>
      </c>
      <c r="H32" s="36">
        <f t="shared" si="1"/>
        <v>0</v>
      </c>
      <c r="I32" s="36">
        <f t="shared" si="2"/>
        <v>0</v>
      </c>
      <c r="J32" s="21"/>
    </row>
    <row r="33" spans="1:10" s="19" customFormat="1" ht="15" customHeight="1" x14ac:dyDescent="0.3">
      <c r="A33" s="20"/>
      <c r="B33" s="25"/>
      <c r="C33" s="26"/>
      <c r="D33" s="25">
        <v>10</v>
      </c>
      <c r="E33" s="25" t="s">
        <v>17</v>
      </c>
      <c r="F33" s="35"/>
      <c r="G33" s="36">
        <f t="shared" si="0"/>
        <v>0</v>
      </c>
      <c r="H33" s="36">
        <f t="shared" si="1"/>
        <v>0</v>
      </c>
      <c r="I33" s="36">
        <f t="shared" si="2"/>
        <v>0</v>
      </c>
      <c r="J33" s="21"/>
    </row>
    <row r="34" spans="1:10" s="19" customFormat="1" ht="15" customHeight="1" x14ac:dyDescent="0.3">
      <c r="A34" s="20"/>
      <c r="B34" s="25"/>
      <c r="C34" s="26"/>
      <c r="D34" s="25">
        <v>11</v>
      </c>
      <c r="E34" s="25" t="s">
        <v>18</v>
      </c>
      <c r="F34" s="35"/>
      <c r="G34" s="36">
        <f t="shared" si="0"/>
        <v>0</v>
      </c>
      <c r="H34" s="36">
        <f t="shared" si="1"/>
        <v>0</v>
      </c>
      <c r="I34" s="36">
        <f t="shared" si="2"/>
        <v>0</v>
      </c>
      <c r="J34" s="21"/>
    </row>
    <row r="35" spans="1:10" s="19" customFormat="1" ht="15" customHeight="1" x14ac:dyDescent="0.3">
      <c r="A35" s="20"/>
      <c r="B35" s="25"/>
      <c r="C35" s="26"/>
      <c r="D35" s="48" t="str">
        <f>IF($E35="",IF($F35="","12",IF($F35=0,"12","勘定科目が指定されていません")),"12")</f>
        <v>12</v>
      </c>
      <c r="E35" s="37"/>
      <c r="F35" s="35"/>
      <c r="G35" s="36">
        <f t="shared" si="0"/>
        <v>0</v>
      </c>
      <c r="H35" s="36">
        <f t="shared" si="1"/>
        <v>0</v>
      </c>
      <c r="I35" s="36">
        <f t="shared" si="2"/>
        <v>0</v>
      </c>
      <c r="J35" s="21"/>
    </row>
    <row r="36" spans="1:10" s="19" customFormat="1" ht="15" customHeight="1" x14ac:dyDescent="0.3">
      <c r="A36" s="20"/>
      <c r="B36" s="25"/>
      <c r="C36" s="26"/>
      <c r="D36" s="48" t="str">
        <f>IF($E36="",IF($F36="","13",IF($F36=0,"13","勘定科目が指定されていません")),"13")</f>
        <v>13</v>
      </c>
      <c r="E36" s="37"/>
      <c r="F36" s="35"/>
      <c r="G36" s="36">
        <f t="shared" si="0"/>
        <v>0</v>
      </c>
      <c r="H36" s="36">
        <f t="shared" si="1"/>
        <v>0</v>
      </c>
      <c r="I36" s="36">
        <f t="shared" si="2"/>
        <v>0</v>
      </c>
      <c r="J36" s="21"/>
    </row>
    <row r="37" spans="1:10" s="19" customFormat="1" ht="15" customHeight="1" x14ac:dyDescent="0.3">
      <c r="A37" s="20"/>
      <c r="B37" s="25"/>
      <c r="C37" s="26"/>
      <c r="D37" s="48" t="str">
        <f>IF($E37="",IF($F37="","14",IF($F37=0,"14","勘定科目が指定されていません")),"14")</f>
        <v>14</v>
      </c>
      <c r="E37" s="37"/>
      <c r="F37" s="35"/>
      <c r="G37" s="36">
        <f t="shared" si="0"/>
        <v>0</v>
      </c>
      <c r="H37" s="36">
        <f t="shared" si="1"/>
        <v>0</v>
      </c>
      <c r="I37" s="36">
        <f t="shared" si="2"/>
        <v>0</v>
      </c>
      <c r="J37" s="21"/>
    </row>
    <row r="38" spans="1:10" s="19" customFormat="1" ht="15" customHeight="1" x14ac:dyDescent="0.3">
      <c r="A38" s="20"/>
      <c r="B38" s="25"/>
      <c r="C38" s="26"/>
      <c r="D38" s="48" t="str">
        <f>IF($E38="",IF($F38="","15",IF($F38=0,"15","勘定科目が指定されていません")),"15")</f>
        <v>15</v>
      </c>
      <c r="E38" s="37"/>
      <c r="F38" s="35"/>
      <c r="G38" s="36">
        <f t="shared" si="0"/>
        <v>0</v>
      </c>
      <c r="H38" s="36">
        <f t="shared" si="1"/>
        <v>0</v>
      </c>
      <c r="I38" s="36">
        <f t="shared" si="2"/>
        <v>0</v>
      </c>
      <c r="J38" s="21"/>
    </row>
    <row r="39" spans="1:10" s="19" customFormat="1" ht="15" customHeight="1" x14ac:dyDescent="0.3">
      <c r="A39" s="20"/>
      <c r="B39" s="25"/>
      <c r="C39" s="26"/>
      <c r="D39" s="48" t="str">
        <f>IF($E39="",IF($F39="","16",IF($F39=0,"16","勘定科目が指定されていません")),"16")</f>
        <v>16</v>
      </c>
      <c r="E39" s="37"/>
      <c r="F39" s="35"/>
      <c r="G39" s="36">
        <f t="shared" si="0"/>
        <v>0</v>
      </c>
      <c r="H39" s="36">
        <f t="shared" si="1"/>
        <v>0</v>
      </c>
      <c r="I39" s="36">
        <f t="shared" si="2"/>
        <v>0</v>
      </c>
      <c r="J39" s="21"/>
    </row>
    <row r="40" spans="1:10" s="19" customFormat="1" ht="15" customHeight="1" x14ac:dyDescent="0.3">
      <c r="A40" s="20"/>
      <c r="B40" s="25"/>
      <c r="C40" s="26"/>
      <c r="D40" s="48" t="str">
        <f>IF($E40="",IF($F40="","17",IF($F40=0,"17","勘定科目が指定されていません")),"17")</f>
        <v>17</v>
      </c>
      <c r="E40" s="37"/>
      <c r="F40" s="35"/>
      <c r="G40" s="36">
        <f t="shared" si="0"/>
        <v>0</v>
      </c>
      <c r="H40" s="36">
        <f t="shared" si="1"/>
        <v>0</v>
      </c>
      <c r="I40" s="36">
        <f t="shared" si="2"/>
        <v>0</v>
      </c>
      <c r="J40" s="21"/>
    </row>
    <row r="41" spans="1:10" s="19" customFormat="1" ht="15" customHeight="1" x14ac:dyDescent="0.3">
      <c r="A41" s="20"/>
      <c r="B41" s="25"/>
      <c r="C41" s="26"/>
      <c r="D41" s="48" t="str">
        <f>IF($E41="",IF($F41="","18",IF($F41=0,"18","勘定科目が指定されていません")),"18")</f>
        <v>18</v>
      </c>
      <c r="E41" s="37"/>
      <c r="F41" s="35"/>
      <c r="G41" s="36">
        <f t="shared" si="0"/>
        <v>0</v>
      </c>
      <c r="H41" s="36">
        <f t="shared" si="1"/>
        <v>0</v>
      </c>
      <c r="I41" s="36">
        <f t="shared" si="2"/>
        <v>0</v>
      </c>
      <c r="J41" s="21"/>
    </row>
    <row r="42" spans="1:10" s="19" customFormat="1" ht="15" customHeight="1" x14ac:dyDescent="0.3">
      <c r="A42" s="20"/>
      <c r="B42" s="25"/>
      <c r="C42" s="26"/>
      <c r="D42" s="48" t="str">
        <f>IF($E42="",IF($F42="","19",IF($F42=0,"19","勘定科目が指定されていません")),"19")</f>
        <v>19</v>
      </c>
      <c r="E42" s="37"/>
      <c r="F42" s="35"/>
      <c r="G42" s="36">
        <f t="shared" si="0"/>
        <v>0</v>
      </c>
      <c r="H42" s="36">
        <f t="shared" si="1"/>
        <v>0</v>
      </c>
      <c r="I42" s="36">
        <f t="shared" si="2"/>
        <v>0</v>
      </c>
      <c r="J42" s="21"/>
    </row>
    <row r="43" spans="1:10" s="19" customFormat="1" ht="15" customHeight="1" x14ac:dyDescent="0.3">
      <c r="A43" s="20"/>
      <c r="B43" s="25"/>
      <c r="C43" s="26"/>
      <c r="D43" s="48" t="str">
        <f>IF($E43="",IF($F43="","20",IF($F43=0,"20","勘定科目が指定されていません")),"20")</f>
        <v>20</v>
      </c>
      <c r="E43" s="37"/>
      <c r="F43" s="35"/>
      <c r="G43" s="36">
        <f t="shared" si="0"/>
        <v>0</v>
      </c>
      <c r="H43" s="36">
        <f t="shared" si="1"/>
        <v>0</v>
      </c>
      <c r="I43" s="36">
        <f t="shared" si="2"/>
        <v>0</v>
      </c>
      <c r="J43" s="21"/>
    </row>
    <row r="44" spans="1:10" s="19" customFormat="1" ht="15" customHeight="1" x14ac:dyDescent="0.3">
      <c r="A44" s="20"/>
      <c r="B44" s="25"/>
      <c r="C44" s="26"/>
      <c r="D44" s="25"/>
      <c r="E44" s="25" t="s">
        <v>27</v>
      </c>
      <c r="F44" s="36">
        <f>SUM(F24:F43)</f>
        <v>0</v>
      </c>
      <c r="G44" s="36">
        <f>SUM(G24:G43)</f>
        <v>0</v>
      </c>
      <c r="H44" s="36">
        <f>SUM(H24:H43)</f>
        <v>0</v>
      </c>
      <c r="I44" s="36">
        <f>SUM(I24:I43)</f>
        <v>0</v>
      </c>
      <c r="J44" s="21"/>
    </row>
    <row r="45" spans="1:10" s="19" customFormat="1" ht="15" customHeight="1" x14ac:dyDescent="0.3">
      <c r="A45" s="20"/>
      <c r="B45" s="25"/>
      <c r="C45" s="26"/>
      <c r="D45" s="25"/>
      <c r="E45" s="25"/>
      <c r="F45" s="25"/>
      <c r="G45" s="25"/>
      <c r="H45" s="38"/>
      <c r="I45" s="38"/>
      <c r="J45" s="21"/>
    </row>
    <row r="46" spans="1:10" s="19" customFormat="1" ht="15" customHeight="1" x14ac:dyDescent="0.3">
      <c r="A46" s="20"/>
      <c r="B46" s="25"/>
      <c r="C46" s="26"/>
      <c r="D46" s="25"/>
      <c r="E46" s="25" t="s">
        <v>60</v>
      </c>
      <c r="F46" s="25"/>
      <c r="G46" s="25"/>
      <c r="H46" s="38"/>
      <c r="I46" s="38"/>
      <c r="J46" s="21"/>
    </row>
    <row r="47" spans="1:10" s="19" customFormat="1" ht="15" customHeight="1" x14ac:dyDescent="0.3">
      <c r="A47" s="20"/>
      <c r="B47" s="25"/>
      <c r="C47" s="26"/>
      <c r="D47" s="25"/>
      <c r="E47" s="25"/>
      <c r="F47" s="25"/>
      <c r="G47" s="25"/>
      <c r="H47" s="38"/>
      <c r="I47" s="38"/>
      <c r="J47" s="21"/>
    </row>
    <row r="48" spans="1:10" s="19" customFormat="1" ht="15" customHeight="1" x14ac:dyDescent="0.3">
      <c r="A48" s="20"/>
      <c r="B48" s="7" t="s">
        <v>48</v>
      </c>
      <c r="C48" s="26"/>
      <c r="D48" s="25"/>
      <c r="E48" s="25"/>
      <c r="F48" s="25"/>
      <c r="G48" s="25"/>
      <c r="H48" s="38"/>
      <c r="I48" s="38"/>
      <c r="J48" s="21"/>
    </row>
    <row r="49" spans="1:10" s="19" customFormat="1" ht="15" customHeight="1" x14ac:dyDescent="0.3">
      <c r="A49" s="20"/>
      <c r="B49" s="7"/>
      <c r="C49" s="26"/>
      <c r="D49" s="25">
        <v>1</v>
      </c>
      <c r="E49" s="25" t="s">
        <v>38</v>
      </c>
      <c r="F49" s="35"/>
      <c r="G49" s="36">
        <f>IFERROR(ROUNDDOWN(F49*($H$8/$H$18),0),0)</f>
        <v>0</v>
      </c>
      <c r="H49" s="36">
        <f>IFERROR(ROUNDDOWN(F49*($H$11/$H$18),0),0)</f>
        <v>0</v>
      </c>
      <c r="I49" s="36">
        <f>IFERROR(ROUNDDOWN(F49*($H$14/$H$18),0),0)</f>
        <v>0</v>
      </c>
      <c r="J49" s="21"/>
    </row>
    <row r="50" spans="1:10" s="19" customFormat="1" ht="15" customHeight="1" x14ac:dyDescent="0.3">
      <c r="A50" s="20"/>
      <c r="B50" s="11"/>
      <c r="C50" s="12"/>
      <c r="D50" s="25">
        <v>2</v>
      </c>
      <c r="E50" s="25" t="s">
        <v>19</v>
      </c>
      <c r="F50" s="35"/>
      <c r="G50" s="36">
        <f t="shared" ref="G50:G58" si="3">IFERROR(ROUNDDOWN(F50*($H$8/$H$18),0),0)</f>
        <v>0</v>
      </c>
      <c r="H50" s="36">
        <f t="shared" ref="H50:H58" si="4">IFERROR(ROUNDDOWN(F50*($H$11/$H$18),0),0)</f>
        <v>0</v>
      </c>
      <c r="I50" s="36">
        <f t="shared" ref="I50:I58" si="5">IFERROR(ROUNDDOWN(F50*($H$14/$H$18),0),0)</f>
        <v>0</v>
      </c>
      <c r="J50" s="21"/>
    </row>
    <row r="51" spans="1:10" s="19" customFormat="1" ht="15" customHeight="1" x14ac:dyDescent="0.3">
      <c r="A51" s="20"/>
      <c r="B51" s="12"/>
      <c r="C51" s="12"/>
      <c r="D51" s="25">
        <v>3</v>
      </c>
      <c r="E51" s="25" t="s">
        <v>20</v>
      </c>
      <c r="F51" s="35"/>
      <c r="G51" s="36">
        <f t="shared" si="3"/>
        <v>0</v>
      </c>
      <c r="H51" s="36">
        <f t="shared" si="4"/>
        <v>0</v>
      </c>
      <c r="I51" s="36">
        <f t="shared" si="5"/>
        <v>0</v>
      </c>
      <c r="J51" s="21"/>
    </row>
    <row r="52" spans="1:10" s="19" customFormat="1" ht="15" customHeight="1" x14ac:dyDescent="0.3">
      <c r="A52" s="20"/>
      <c r="B52" s="12"/>
      <c r="C52" s="12"/>
      <c r="D52" s="25">
        <v>4</v>
      </c>
      <c r="E52" s="25" t="s">
        <v>49</v>
      </c>
      <c r="F52" s="35"/>
      <c r="G52" s="36">
        <f t="shared" si="3"/>
        <v>0</v>
      </c>
      <c r="H52" s="36">
        <f t="shared" si="4"/>
        <v>0</v>
      </c>
      <c r="I52" s="36">
        <f t="shared" si="5"/>
        <v>0</v>
      </c>
      <c r="J52" s="21"/>
    </row>
    <row r="53" spans="1:10" s="19" customFormat="1" ht="15" customHeight="1" x14ac:dyDescent="0.3">
      <c r="A53" s="20"/>
      <c r="B53" s="25"/>
      <c r="C53" s="26"/>
      <c r="D53" s="25">
        <v>5</v>
      </c>
      <c r="E53" s="25" t="s">
        <v>21</v>
      </c>
      <c r="F53" s="35"/>
      <c r="G53" s="36">
        <f t="shared" si="3"/>
        <v>0</v>
      </c>
      <c r="H53" s="36">
        <f t="shared" si="4"/>
        <v>0</v>
      </c>
      <c r="I53" s="36">
        <f t="shared" si="5"/>
        <v>0</v>
      </c>
      <c r="J53" s="21"/>
    </row>
    <row r="54" spans="1:10" s="19" customFormat="1" ht="15" customHeight="1" x14ac:dyDescent="0.3">
      <c r="A54" s="20"/>
      <c r="B54" s="25"/>
      <c r="C54" s="26"/>
      <c r="D54" s="25">
        <v>6</v>
      </c>
      <c r="E54" s="25" t="s">
        <v>39</v>
      </c>
      <c r="F54" s="35"/>
      <c r="G54" s="36">
        <f t="shared" si="3"/>
        <v>0</v>
      </c>
      <c r="H54" s="36">
        <f t="shared" si="4"/>
        <v>0</v>
      </c>
      <c r="I54" s="36">
        <f t="shared" si="5"/>
        <v>0</v>
      </c>
      <c r="J54" s="21"/>
    </row>
    <row r="55" spans="1:10" s="19" customFormat="1" ht="15" customHeight="1" x14ac:dyDescent="0.3">
      <c r="A55" s="20"/>
      <c r="B55" s="25"/>
      <c r="C55" s="26"/>
      <c r="D55" s="48" t="str">
        <f>IF($E55="",IF($F55="","7",IF($F55=0,"7","勘定科目が指定されていません")),"7")</f>
        <v>7</v>
      </c>
      <c r="E55" s="37"/>
      <c r="F55" s="35"/>
      <c r="G55" s="36">
        <f t="shared" si="3"/>
        <v>0</v>
      </c>
      <c r="H55" s="36">
        <f t="shared" si="4"/>
        <v>0</v>
      </c>
      <c r="I55" s="36">
        <f t="shared" si="5"/>
        <v>0</v>
      </c>
      <c r="J55" s="21"/>
    </row>
    <row r="56" spans="1:10" s="19" customFormat="1" ht="15" customHeight="1" x14ac:dyDescent="0.3">
      <c r="A56" s="20"/>
      <c r="B56" s="25"/>
      <c r="C56" s="26"/>
      <c r="D56" s="48" t="str">
        <f>IF($E56="",IF($F56="","8",IF($F56=0,"8","勘定科目が指定されていません")),"8")</f>
        <v>8</v>
      </c>
      <c r="E56" s="37"/>
      <c r="F56" s="35"/>
      <c r="G56" s="36">
        <f t="shared" si="3"/>
        <v>0</v>
      </c>
      <c r="H56" s="36">
        <f t="shared" si="4"/>
        <v>0</v>
      </c>
      <c r="I56" s="36">
        <f t="shared" si="5"/>
        <v>0</v>
      </c>
      <c r="J56" s="21"/>
    </row>
    <row r="57" spans="1:10" s="19" customFormat="1" ht="15" customHeight="1" x14ac:dyDescent="0.3">
      <c r="A57" s="20"/>
      <c r="B57" s="25"/>
      <c r="C57" s="26"/>
      <c r="D57" s="48" t="str">
        <f>IF($E57="",IF($F57="","9",IF($F57=0,"9","勘定科目が指定されていません")),"9")</f>
        <v>9</v>
      </c>
      <c r="E57" s="37"/>
      <c r="F57" s="35"/>
      <c r="G57" s="36">
        <f t="shared" si="3"/>
        <v>0</v>
      </c>
      <c r="H57" s="36">
        <f t="shared" si="4"/>
        <v>0</v>
      </c>
      <c r="I57" s="36">
        <f t="shared" si="5"/>
        <v>0</v>
      </c>
      <c r="J57" s="21"/>
    </row>
    <row r="58" spans="1:10" s="19" customFormat="1" ht="15" customHeight="1" x14ac:dyDescent="0.3">
      <c r="A58" s="20"/>
      <c r="B58" s="25"/>
      <c r="C58" s="26"/>
      <c r="D58" s="48" t="str">
        <f>IF($E58="",IF($F58="","10",IF($F58=0,"10","勘定科目が指定されていません")),"10")</f>
        <v>10</v>
      </c>
      <c r="E58" s="37"/>
      <c r="F58" s="35"/>
      <c r="G58" s="36">
        <f t="shared" si="3"/>
        <v>0</v>
      </c>
      <c r="H58" s="36">
        <f t="shared" si="4"/>
        <v>0</v>
      </c>
      <c r="I58" s="36">
        <f t="shared" si="5"/>
        <v>0</v>
      </c>
      <c r="J58" s="21"/>
    </row>
    <row r="59" spans="1:10" s="19" customFormat="1" ht="15" customHeight="1" x14ac:dyDescent="0.3">
      <c r="A59" s="20"/>
      <c r="B59" s="25"/>
      <c r="C59" s="26"/>
      <c r="D59" s="25"/>
      <c r="E59" s="25" t="s">
        <v>28</v>
      </c>
      <c r="F59" s="36">
        <f>SUM(F49:F58)</f>
        <v>0</v>
      </c>
      <c r="G59" s="36">
        <f>SUM(G49:G58)</f>
        <v>0</v>
      </c>
      <c r="H59" s="36">
        <f>SUM(H49:H58)</f>
        <v>0</v>
      </c>
      <c r="I59" s="36">
        <f>SUM(I49:I58)</f>
        <v>0</v>
      </c>
      <c r="J59" s="21"/>
    </row>
    <row r="60" spans="1:10" s="19" customFormat="1" ht="15" customHeight="1" x14ac:dyDescent="0.3">
      <c r="A60" s="20"/>
      <c r="B60" s="25"/>
      <c r="C60" s="26"/>
      <c r="D60" s="25"/>
      <c r="E60" s="25"/>
      <c r="F60" s="25"/>
      <c r="G60" s="25"/>
      <c r="H60" s="39"/>
      <c r="I60" s="39"/>
      <c r="J60" s="21"/>
    </row>
    <row r="61" spans="1:10" s="19" customFormat="1" ht="15" customHeight="1" x14ac:dyDescent="0.3">
      <c r="A61" s="20"/>
      <c r="B61" s="25"/>
      <c r="C61" s="26"/>
      <c r="D61" s="25"/>
      <c r="E61" s="25" t="s">
        <v>29</v>
      </c>
      <c r="F61" s="36">
        <f>F44-F59</f>
        <v>0</v>
      </c>
      <c r="G61" s="36">
        <f>G44-G59</f>
        <v>0</v>
      </c>
      <c r="H61" s="36">
        <f>H44-H59</f>
        <v>0</v>
      </c>
      <c r="I61" s="36">
        <f>I44-I59</f>
        <v>0</v>
      </c>
      <c r="J61" s="21"/>
    </row>
    <row r="62" spans="1:10" s="19" customFormat="1" ht="15" customHeight="1" x14ac:dyDescent="0.3">
      <c r="A62" s="20"/>
      <c r="B62" s="25"/>
      <c r="C62" s="26"/>
      <c r="D62" s="25"/>
      <c r="E62" s="25"/>
      <c r="F62" s="25"/>
      <c r="G62" s="25"/>
      <c r="H62" s="39"/>
      <c r="I62" s="39"/>
      <c r="J62" s="21"/>
    </row>
    <row r="63" spans="1:10" s="19" customFormat="1" ht="15" customHeight="1" x14ac:dyDescent="0.3">
      <c r="A63" s="20"/>
      <c r="B63" s="7" t="s">
        <v>22</v>
      </c>
      <c r="C63" s="26"/>
      <c r="D63" s="25"/>
      <c r="E63" s="25" t="s">
        <v>30</v>
      </c>
      <c r="F63" s="25"/>
      <c r="G63" s="36">
        <f>ROUNDDOWN(G61*0.08,0)</f>
        <v>0</v>
      </c>
      <c r="H63" s="36">
        <f>ROUNDDOWN(H61*0.08,0)</f>
        <v>0</v>
      </c>
      <c r="I63" s="36">
        <f>ROUNDDOWN(I61*0.08,0)</f>
        <v>0</v>
      </c>
      <c r="J63" s="21"/>
    </row>
    <row r="64" spans="1:10" s="19" customFormat="1" ht="15" customHeight="1" x14ac:dyDescent="0.3">
      <c r="A64" s="20"/>
      <c r="B64" s="25"/>
      <c r="C64" s="26"/>
      <c r="D64" s="25"/>
      <c r="E64" s="25" t="s">
        <v>31</v>
      </c>
      <c r="F64" s="25"/>
      <c r="G64" s="36">
        <f>G61-G63</f>
        <v>0</v>
      </c>
      <c r="H64" s="36">
        <f>H61-H63</f>
        <v>0</v>
      </c>
      <c r="I64" s="36">
        <f>I61-I63</f>
        <v>0</v>
      </c>
      <c r="J64" s="21"/>
    </row>
    <row r="65" spans="1:10" s="19" customFormat="1" ht="15" customHeight="1" x14ac:dyDescent="0.3">
      <c r="A65" s="20"/>
      <c r="B65" s="25"/>
      <c r="C65" s="26"/>
      <c r="D65" s="25"/>
      <c r="E65" s="25"/>
      <c r="F65" s="25"/>
      <c r="G65" s="40"/>
      <c r="H65" s="40"/>
      <c r="I65" s="40"/>
      <c r="J65" s="21"/>
    </row>
    <row r="66" spans="1:10" s="19" customFormat="1" ht="15" customHeight="1" x14ac:dyDescent="0.3">
      <c r="A66" s="20"/>
      <c r="B66" s="7" t="s">
        <v>23</v>
      </c>
      <c r="C66" s="26"/>
      <c r="D66" s="25"/>
      <c r="E66" s="25"/>
      <c r="F66" s="25"/>
      <c r="G66" s="41" t="s">
        <v>67</v>
      </c>
      <c r="H66" s="41" t="s">
        <v>67</v>
      </c>
      <c r="I66" s="41" t="s">
        <v>68</v>
      </c>
      <c r="J66" s="21"/>
    </row>
    <row r="67" spans="1:10" s="19" customFormat="1" ht="15" customHeight="1" x14ac:dyDescent="0.3">
      <c r="A67" s="20"/>
      <c r="B67" s="7"/>
      <c r="C67" s="42" t="s">
        <v>80</v>
      </c>
      <c r="D67" s="25"/>
      <c r="E67" s="25" t="s">
        <v>32</v>
      </c>
      <c r="F67" s="25"/>
      <c r="G67" s="43"/>
      <c r="H67" s="43"/>
      <c r="I67" s="43"/>
      <c r="J67" s="44"/>
    </row>
    <row r="68" spans="1:10" s="19" customFormat="1" ht="15" customHeight="1" x14ac:dyDescent="0.3">
      <c r="A68" s="20"/>
      <c r="B68" s="25"/>
      <c r="C68" s="25" t="s">
        <v>24</v>
      </c>
      <c r="D68" s="25"/>
      <c r="E68" s="25" t="s">
        <v>33</v>
      </c>
      <c r="F68" s="25"/>
      <c r="G68" s="36">
        <f>IFERROR(ROUNDDOWN(G64/G67,0),0)</f>
        <v>0</v>
      </c>
      <c r="H68" s="36">
        <f>IFERROR(ROUNDDOWN(H64/H67,0),0)</f>
        <v>0</v>
      </c>
      <c r="I68" s="36">
        <f>IFERROR(ROUNDDOWN(I64/I67,0),0)</f>
        <v>0</v>
      </c>
      <c r="J68" s="21"/>
    </row>
    <row r="69" spans="1:10" s="19" customFormat="1" ht="15" customHeight="1" thickBot="1" x14ac:dyDescent="0.35">
      <c r="A69" s="33"/>
      <c r="B69" s="22"/>
      <c r="C69" s="22"/>
      <c r="D69" s="22"/>
      <c r="E69" s="22"/>
      <c r="F69" s="22"/>
      <c r="G69" s="22"/>
      <c r="H69" s="22"/>
      <c r="I69" s="22"/>
      <c r="J69" s="24"/>
    </row>
    <row r="70" spans="1:10" s="19" customFormat="1" ht="15" customHeight="1" thickBot="1" x14ac:dyDescent="0.35"/>
    <row r="71" spans="1:10" s="19" customFormat="1" ht="15" customHeight="1" x14ac:dyDescent="0.3">
      <c r="A71" s="45"/>
      <c r="B71" s="8" t="s">
        <v>35</v>
      </c>
      <c r="C71" s="17"/>
      <c r="D71" s="16"/>
      <c r="E71" s="16"/>
      <c r="F71" s="16"/>
      <c r="G71" s="16"/>
      <c r="H71" s="16"/>
      <c r="I71" s="16"/>
      <c r="J71" s="18"/>
    </row>
    <row r="72" spans="1:10" s="19" customFormat="1" ht="31.2" customHeight="1" x14ac:dyDescent="0.3">
      <c r="A72" s="20"/>
      <c r="B72" s="25"/>
      <c r="C72" s="26"/>
      <c r="D72" s="25"/>
      <c r="E72" s="46"/>
      <c r="F72" s="47"/>
      <c r="G72" s="26"/>
      <c r="H72" s="26"/>
      <c r="I72" s="26" t="s">
        <v>25</v>
      </c>
      <c r="J72" s="21"/>
    </row>
    <row r="73" spans="1:10" s="19" customFormat="1" ht="15" customHeight="1" x14ac:dyDescent="0.3">
      <c r="A73" s="20"/>
      <c r="B73" s="25"/>
      <c r="C73" s="26"/>
      <c r="D73" s="48"/>
      <c r="E73" s="49" t="str">
        <f>IF($E9&lt;&gt;"","キャンセル①の" &amp; IF($E9="公演等",マスター!$F$13,IF($E9="展覧会等",マスター!$F$14,IF($E9="映画製作",マスター!$F$15,""))),"")</f>
        <v/>
      </c>
      <c r="F73" s="49"/>
      <c r="G73" s="50"/>
      <c r="H73" s="51" t="str">
        <f>IF($E9="公演等","回",IF($E9="展覧会等","回",IF($E9="映画製作","本","")))</f>
        <v/>
      </c>
      <c r="I73" s="13" t="str">
        <f>IF($E9="公演等",$G$68*$G73,IF($E9="展覧会等",$H$68*$G73,IF($E9="映画製作",$I$68*$G73,"")))</f>
        <v/>
      </c>
      <c r="J73" s="21"/>
    </row>
    <row r="74" spans="1:10" s="19" customFormat="1" ht="15" customHeight="1" x14ac:dyDescent="0.3">
      <c r="A74" s="20"/>
      <c r="B74" s="25"/>
      <c r="C74" s="26"/>
      <c r="D74" s="48"/>
      <c r="E74" s="49" t="str">
        <f>IF($E10&lt;&gt;"","キャンセル②の" &amp; IF($E10="公演等",マスター!$F$13,IF($E10="展覧会等",マスター!$F$14,IF($E10="映画製作",マスター!$F$15,""))),"")</f>
        <v/>
      </c>
      <c r="F74" s="49"/>
      <c r="G74" s="50"/>
      <c r="H74" s="51" t="str">
        <f t="shared" ref="H74:H82" si="6">IF($E10="公演等","回",IF($E10="展覧会等","回",IF($E10="映画製作","本","")))</f>
        <v/>
      </c>
      <c r="I74" s="13" t="str">
        <f t="shared" ref="I74:I82" si="7">IF($E10="公演等",$G$68*$G74,IF($E10="展覧会等",$H$68*$G74,IF($E10="映画製作",$I$68*$G74,"")))</f>
        <v/>
      </c>
      <c r="J74" s="21"/>
    </row>
    <row r="75" spans="1:10" s="19" customFormat="1" ht="15" customHeight="1" x14ac:dyDescent="0.3">
      <c r="A75" s="20"/>
      <c r="B75" s="25"/>
      <c r="C75" s="26"/>
      <c r="D75" s="48"/>
      <c r="E75" s="49" t="str">
        <f>IF($E11&lt;&gt;"","キャンセル➂の" &amp; IF($E11="公演等",マスター!$F$13,IF($E11="展覧会等",マスター!$F$14,IF($E11="映画製作",マスター!$F$15,""))),"")</f>
        <v/>
      </c>
      <c r="F75" s="49"/>
      <c r="G75" s="50"/>
      <c r="H75" s="51" t="str">
        <f t="shared" si="6"/>
        <v/>
      </c>
      <c r="I75" s="13" t="str">
        <f t="shared" si="7"/>
        <v/>
      </c>
      <c r="J75" s="21"/>
    </row>
    <row r="76" spans="1:10" s="19" customFormat="1" ht="15" customHeight="1" x14ac:dyDescent="0.3">
      <c r="A76" s="20"/>
      <c r="B76" s="25"/>
      <c r="C76" s="26"/>
      <c r="D76" s="48"/>
      <c r="E76" s="49" t="str">
        <f>IF($E12&lt;&gt;"","キャンセル④の" &amp; IF($E12="公演等",マスター!$F$13,IF($E12="展覧会等",マスター!$F$14,IF($E12="映画製作",マスター!$F$15,""))),"")</f>
        <v/>
      </c>
      <c r="F76" s="49"/>
      <c r="G76" s="50"/>
      <c r="H76" s="51" t="str">
        <f t="shared" si="6"/>
        <v/>
      </c>
      <c r="I76" s="13" t="str">
        <f t="shared" si="7"/>
        <v/>
      </c>
      <c r="J76" s="21"/>
    </row>
    <row r="77" spans="1:10" s="19" customFormat="1" ht="15" customHeight="1" x14ac:dyDescent="0.3">
      <c r="A77" s="20"/>
      <c r="B77" s="25"/>
      <c r="C77" s="26"/>
      <c r="D77" s="48"/>
      <c r="E77" s="49" t="str">
        <f>IF($E13&lt;&gt;"","キャンセル⑤の" &amp; IF($E13="公演等",マスター!$F$13,IF($E13="展覧会等",マスター!$F$14,IF($E13="映画製作",マスター!$F$15,""))),"")</f>
        <v/>
      </c>
      <c r="F77" s="49"/>
      <c r="G77" s="50"/>
      <c r="H77" s="51" t="str">
        <f t="shared" si="6"/>
        <v/>
      </c>
      <c r="I77" s="13" t="str">
        <f t="shared" si="7"/>
        <v/>
      </c>
      <c r="J77" s="21"/>
    </row>
    <row r="78" spans="1:10" s="19" customFormat="1" ht="15" customHeight="1" x14ac:dyDescent="0.3">
      <c r="A78" s="20"/>
      <c r="B78" s="25"/>
      <c r="C78" s="26"/>
      <c r="D78" s="48"/>
      <c r="E78" s="49" t="str">
        <f>IF($E14&lt;&gt;"","キャンセル⑥の" &amp; IF($E14="公演等",マスター!$F$13,IF($E14="展覧会等",マスター!$F$14,IF($E14="映画製作",マスター!$F$15,""))),"")</f>
        <v/>
      </c>
      <c r="F78" s="49"/>
      <c r="G78" s="50"/>
      <c r="H78" s="51" t="str">
        <f t="shared" si="6"/>
        <v/>
      </c>
      <c r="I78" s="13" t="str">
        <f t="shared" si="7"/>
        <v/>
      </c>
      <c r="J78" s="21"/>
    </row>
    <row r="79" spans="1:10" s="19" customFormat="1" ht="15" customHeight="1" x14ac:dyDescent="0.3">
      <c r="A79" s="20"/>
      <c r="B79" s="25"/>
      <c r="C79" s="26"/>
      <c r="D79" s="48"/>
      <c r="E79" s="49" t="str">
        <f>IF($E15&lt;&gt;"","キャンセル⑦の" &amp; IF($E15="公演等",マスター!$F$13,IF($E15="展覧会等",マスター!$F$14,IF($E15="映画製作",マスター!$F$15,""))),"")</f>
        <v/>
      </c>
      <c r="F79" s="49"/>
      <c r="G79" s="50"/>
      <c r="H79" s="51" t="str">
        <f t="shared" si="6"/>
        <v/>
      </c>
      <c r="I79" s="13" t="str">
        <f t="shared" si="7"/>
        <v/>
      </c>
      <c r="J79" s="21"/>
    </row>
    <row r="80" spans="1:10" s="19" customFormat="1" ht="15" customHeight="1" x14ac:dyDescent="0.3">
      <c r="A80" s="20"/>
      <c r="B80" s="25"/>
      <c r="C80" s="26"/>
      <c r="D80" s="48"/>
      <c r="E80" s="49" t="str">
        <f>IF($E16&lt;&gt;"","キャンセル⑧の" &amp; IF($E16="公演等",マスター!$F$13,IF($E16="展覧会等",マスター!$F$14,IF($E16="映画製作",マスター!$F$15,""))),"")</f>
        <v/>
      </c>
      <c r="F80" s="49"/>
      <c r="G80" s="50"/>
      <c r="H80" s="51" t="str">
        <f t="shared" si="6"/>
        <v/>
      </c>
      <c r="I80" s="13" t="str">
        <f t="shared" si="7"/>
        <v/>
      </c>
      <c r="J80" s="21"/>
    </row>
    <row r="81" spans="1:10" s="19" customFormat="1" ht="15" customHeight="1" x14ac:dyDescent="0.3">
      <c r="A81" s="20"/>
      <c r="B81" s="25"/>
      <c r="C81" s="26"/>
      <c r="D81" s="48"/>
      <c r="E81" s="49" t="str">
        <f>IF($E17&lt;&gt;"","キャンセル⑨の" &amp; IF($E17="公演等",マスター!$F$13,IF($E17="展覧会等",マスター!$F$14,IF($E17="映画製作",マスター!$F$15,""))),"")</f>
        <v/>
      </c>
      <c r="F81" s="49"/>
      <c r="G81" s="50"/>
      <c r="H81" s="51" t="str">
        <f t="shared" si="6"/>
        <v/>
      </c>
      <c r="I81" s="13" t="str">
        <f t="shared" si="7"/>
        <v/>
      </c>
      <c r="J81" s="21"/>
    </row>
    <row r="82" spans="1:10" s="19" customFormat="1" ht="15" customHeight="1" x14ac:dyDescent="0.3">
      <c r="A82" s="20"/>
      <c r="B82" s="25"/>
      <c r="C82" s="26"/>
      <c r="D82" s="48"/>
      <c r="E82" s="49" t="str">
        <f>IF($E18&lt;&gt;"","キャンセル⑩の" &amp; IF($E18="公演等",マスター!$F$13,IF($E18="展覧会等",マスター!$F$14,IF($E18="映画製作",マスター!$F$15,""))),"")</f>
        <v/>
      </c>
      <c r="F82" s="49"/>
      <c r="G82" s="50"/>
      <c r="H82" s="51" t="str">
        <f t="shared" si="6"/>
        <v/>
      </c>
      <c r="I82" s="13" t="str">
        <f t="shared" si="7"/>
        <v/>
      </c>
      <c r="J82" s="21"/>
    </row>
    <row r="83" spans="1:10" s="19" customFormat="1" ht="15" customHeight="1" x14ac:dyDescent="0.3">
      <c r="A83" s="20"/>
      <c r="B83" s="25"/>
      <c r="C83" s="26"/>
      <c r="D83" s="52"/>
      <c r="E83" s="53"/>
      <c r="F83" s="14"/>
      <c r="G83" s="52"/>
      <c r="H83" s="68" t="s">
        <v>72</v>
      </c>
      <c r="I83" s="68"/>
      <c r="J83" s="21"/>
    </row>
    <row r="84" spans="1:10" s="19" customFormat="1" ht="15" customHeight="1" x14ac:dyDescent="0.3">
      <c r="A84" s="20"/>
      <c r="B84" s="25"/>
      <c r="C84" s="26"/>
      <c r="D84" s="52"/>
      <c r="E84" s="53"/>
      <c r="F84" s="53"/>
      <c r="G84" s="52"/>
      <c r="H84" s="53"/>
      <c r="I84" s="53"/>
      <c r="J84" s="21"/>
    </row>
    <row r="85" spans="1:10" s="19" customFormat="1" ht="15" customHeight="1" x14ac:dyDescent="0.3">
      <c r="A85" s="20"/>
      <c r="B85" s="25"/>
      <c r="C85" s="26"/>
      <c r="D85" s="52" t="s">
        <v>58</v>
      </c>
      <c r="E85" s="53"/>
      <c r="F85" s="53"/>
      <c r="G85" s="52"/>
      <c r="H85" s="53"/>
      <c r="I85" s="53"/>
      <c r="J85" s="21"/>
    </row>
    <row r="86" spans="1:10" s="19" customFormat="1" ht="15" customHeight="1" thickBot="1" x14ac:dyDescent="0.35">
      <c r="A86" s="33"/>
      <c r="B86" s="22"/>
      <c r="C86" s="23"/>
      <c r="D86" s="15" t="s">
        <v>40</v>
      </c>
      <c r="E86" s="54"/>
      <c r="F86" s="54"/>
      <c r="G86" s="15"/>
      <c r="H86" s="54"/>
      <c r="I86" s="54"/>
      <c r="J86" s="24"/>
    </row>
    <row r="87" spans="1:10" s="19" customFormat="1" ht="15" customHeight="1" x14ac:dyDescent="0.3">
      <c r="C87" s="34"/>
    </row>
    <row r="88" spans="1:10" s="19" customFormat="1" ht="15" customHeight="1" x14ac:dyDescent="0.3">
      <c r="C88" s="34"/>
    </row>
  </sheetData>
  <sheetProtection algorithmName="SHA-512" hashValue="lkvq5uCJ+9xLqI0PVvhQlQUy0ZFClgs+Mw7v5uhZAEzSuv8vB3XSEQTsh2gTdsAimmwiLtRg3WiKhhUxMEvu5Q==" saltValue="r1pjmTWGM6H8XVHtNAHnvg==" spinCount="100000" sheet="1" selectLockedCells="1"/>
  <mergeCells count="4">
    <mergeCell ref="A1:J1"/>
    <mergeCell ref="D3:I3"/>
    <mergeCell ref="D4:I4"/>
    <mergeCell ref="H83:I83"/>
  </mergeCells>
  <phoneticPr fontId="2"/>
  <dataValidations count="12">
    <dataValidation type="list" allowBlank="1" showInputMessage="1" showErrorMessage="1" sqref="E9" xr:uid="{3E26D06D-D143-4E51-8C82-7FC347A8EF6D}">
      <formula1>INDIRECT($D$9)</formula1>
    </dataValidation>
    <dataValidation type="list" allowBlank="1" showInputMessage="1" showErrorMessage="1" sqref="E10" xr:uid="{DB0B6CEF-6FD3-4F5E-A2B0-403637F01F06}">
      <formula1>INDIRECT($D$10)</formula1>
    </dataValidation>
    <dataValidation type="list" allowBlank="1" showInputMessage="1" showErrorMessage="1" sqref="E11" xr:uid="{C82354F4-8D44-42D1-AC79-4CBCF0750049}">
      <formula1>INDIRECT($D$11)</formula1>
    </dataValidation>
    <dataValidation type="list" allowBlank="1" showInputMessage="1" showErrorMessage="1" sqref="E12" xr:uid="{5EBD34DB-6D97-4BDE-913E-9E81F668B0B6}">
      <formula1>INDIRECT($D$12)</formula1>
    </dataValidation>
    <dataValidation type="list" allowBlank="1" showInputMessage="1" showErrorMessage="1" sqref="E13" xr:uid="{F0967C69-BB4E-4852-9727-8E862C9BC682}">
      <formula1>INDIRECT($D$13)</formula1>
    </dataValidation>
    <dataValidation type="list" allowBlank="1" showInputMessage="1" showErrorMessage="1" sqref="E14" xr:uid="{50CCAF6D-D679-4E1D-8047-56FFC1F705F1}">
      <formula1>INDIRECT($D$14)</formula1>
    </dataValidation>
    <dataValidation type="list" allowBlank="1" showInputMessage="1" showErrorMessage="1" sqref="E15" xr:uid="{F664657D-6F04-481D-9954-77A7B2EE259D}">
      <formula1>INDIRECT($D$15)</formula1>
    </dataValidation>
    <dataValidation type="list" allowBlank="1" showInputMessage="1" showErrorMessage="1" sqref="E16" xr:uid="{CE21CB75-2F0E-4350-8066-DB38F42B5475}">
      <formula1>INDIRECT($D$16)</formula1>
    </dataValidation>
    <dataValidation type="list" allowBlank="1" showInputMessage="1" showErrorMessage="1" sqref="E17" xr:uid="{04FFD000-A06A-48A7-9521-DF9D4CA49759}">
      <formula1>INDIRECT($D$17)</formula1>
    </dataValidation>
    <dataValidation type="list" allowBlank="1" showInputMessage="1" showErrorMessage="1" sqref="E18" xr:uid="{8AF62A2F-81B2-4671-A0A5-13A4B273DEBD}">
      <formula1>INDIRECT($D$18)</formula1>
    </dataValidation>
    <dataValidation type="decimal" operator="greaterThanOrEqual" allowBlank="1" showInputMessage="1" showErrorMessage="1" error="半角数字でご入力ください。" sqref="H8 H11 H14 H17 F24:F43 F49:F58 G67:I67" xr:uid="{0C9E5ACA-2927-4B0B-884E-83878A20464A}">
      <formula1>0</formula1>
    </dataValidation>
    <dataValidation type="whole" operator="greaterThanOrEqual" allowBlank="1" showInputMessage="1" showErrorMessage="1" sqref="G73:G82" xr:uid="{45554FF9-080C-4CD7-A602-E26852FD4362}">
      <formula1>0</formula1>
    </dataValidation>
  </dataValidations>
  <pageMargins left="0.19685039370078741" right="0.19685039370078741" top="0.19685039370078741" bottom="0.19685039370078741" header="0.31496062992125984" footer="0.31496062992125984"/>
  <pageSetup paperSize="8" scale="77" fitToHeight="0" orientation="portrait"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xr:uid="{33569CC0-5DF5-4B29-852B-3BCDF396DC7C}">
          <x14:formula1>
            <xm:f>マスター!$D$5:$D$6</xm:f>
          </x14:formula1>
          <xm:sqref>D9:D18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0338AE-9F2F-9E46-8057-A8BE15CB3DCC}">
  <sheetPr>
    <tabColor theme="0" tint="-0.249977111117893"/>
    <pageSetUpPr fitToPage="1"/>
  </sheetPr>
  <dimension ref="A1:J88"/>
  <sheetViews>
    <sheetView showGridLines="0" zoomScaleNormal="100" zoomScaleSheetLayoutView="90" workbookViewId="0">
      <selection sqref="A1:J1"/>
    </sheetView>
  </sheetViews>
  <sheetFormatPr defaultColWidth="8.7265625" defaultRowHeight="15" customHeight="1" x14ac:dyDescent="0.3"/>
  <cols>
    <col min="1" max="2" width="2.7265625" style="70" customWidth="1"/>
    <col min="3" max="3" width="11.81640625" style="10" customWidth="1"/>
    <col min="4" max="4" width="19.7265625" style="70" customWidth="1"/>
    <col min="5" max="5" width="21.26953125" style="70" customWidth="1"/>
    <col min="6" max="9" width="22.1796875" style="70" customWidth="1"/>
    <col min="10" max="14" width="2.7265625" style="70" customWidth="1"/>
    <col min="15" max="17" width="12.7265625" style="70" customWidth="1"/>
    <col min="18" max="19" width="2.7265625" style="70" customWidth="1"/>
    <col min="20" max="24" width="8.7265625" style="70" customWidth="1"/>
    <col min="25" max="16384" width="8.7265625" style="70"/>
  </cols>
  <sheetData>
    <row r="1" spans="1:10" ht="31.5" customHeight="1" thickBot="1" x14ac:dyDescent="0.35">
      <c r="A1" s="64" t="s">
        <v>59</v>
      </c>
      <c r="B1" s="64"/>
      <c r="C1" s="64"/>
      <c r="D1" s="64"/>
      <c r="E1" s="64"/>
      <c r="F1" s="64"/>
      <c r="G1" s="64"/>
      <c r="H1" s="64"/>
      <c r="I1" s="64"/>
      <c r="J1" s="64"/>
    </row>
    <row r="2" spans="1:10" s="74" customFormat="1" ht="15" customHeight="1" x14ac:dyDescent="0.3">
      <c r="A2" s="71" t="s">
        <v>13</v>
      </c>
      <c r="B2" s="72"/>
      <c r="C2" s="17"/>
      <c r="D2" s="72"/>
      <c r="E2" s="72"/>
      <c r="F2" s="72"/>
      <c r="G2" s="72"/>
      <c r="H2" s="72"/>
      <c r="I2" s="72"/>
      <c r="J2" s="73"/>
    </row>
    <row r="3" spans="1:10" s="74" customFormat="1" ht="25.2" customHeight="1" x14ac:dyDescent="0.3">
      <c r="A3" s="75"/>
      <c r="B3" s="76"/>
      <c r="C3" s="5" t="s">
        <v>11</v>
      </c>
      <c r="D3" s="77" t="s">
        <v>82</v>
      </c>
      <c r="E3" s="78"/>
      <c r="F3" s="78"/>
      <c r="G3" s="78"/>
      <c r="H3" s="78"/>
      <c r="I3" s="79"/>
      <c r="J3" s="80"/>
    </row>
    <row r="4" spans="1:10" s="74" customFormat="1" ht="25.2" customHeight="1" x14ac:dyDescent="0.3">
      <c r="A4" s="75"/>
      <c r="B4" s="76"/>
      <c r="C4" s="5" t="s">
        <v>12</v>
      </c>
      <c r="D4" s="77" t="s">
        <v>83</v>
      </c>
      <c r="E4" s="78"/>
      <c r="F4" s="78"/>
      <c r="G4" s="78"/>
      <c r="H4" s="78"/>
      <c r="I4" s="79"/>
      <c r="J4" s="80"/>
    </row>
    <row r="5" spans="1:10" s="74" customFormat="1" ht="10.199999999999999" customHeight="1" thickBot="1" x14ac:dyDescent="0.35">
      <c r="A5" s="81"/>
      <c r="B5" s="82"/>
      <c r="C5" s="23"/>
      <c r="D5" s="82"/>
      <c r="E5" s="82"/>
      <c r="F5" s="82"/>
      <c r="G5" s="82"/>
      <c r="H5" s="82"/>
      <c r="I5" s="82"/>
      <c r="J5" s="83"/>
    </row>
    <row r="6" spans="1:10" s="74" customFormat="1" ht="15" customHeight="1" thickBot="1" x14ac:dyDescent="0.35">
      <c r="A6" s="84"/>
      <c r="C6" s="34"/>
    </row>
    <row r="7" spans="1:10" s="74" customFormat="1" ht="15" customHeight="1" x14ac:dyDescent="0.3">
      <c r="A7" s="71" t="s">
        <v>43</v>
      </c>
      <c r="B7" s="72"/>
      <c r="C7" s="17"/>
      <c r="D7" s="72"/>
      <c r="E7" s="72"/>
      <c r="F7" s="72"/>
      <c r="G7" s="85" t="s">
        <v>81</v>
      </c>
      <c r="H7" s="72"/>
      <c r="I7" s="72"/>
      <c r="J7" s="73"/>
    </row>
    <row r="8" spans="1:10" s="74" customFormat="1" ht="15" customHeight="1" x14ac:dyDescent="0.3">
      <c r="A8" s="86"/>
      <c r="C8" s="27"/>
      <c r="D8" s="28" t="s">
        <v>37</v>
      </c>
      <c r="E8" s="28" t="s">
        <v>45</v>
      </c>
      <c r="F8" s="87"/>
      <c r="G8" s="88" t="s">
        <v>56</v>
      </c>
      <c r="H8" s="89">
        <v>48975600</v>
      </c>
      <c r="I8" s="90"/>
      <c r="J8" s="80"/>
    </row>
    <row r="9" spans="1:10" s="74" customFormat="1" ht="15" customHeight="1" x14ac:dyDescent="0.3">
      <c r="A9" s="86"/>
      <c r="C9" s="28" t="s">
        <v>1</v>
      </c>
      <c r="D9" s="91" t="s">
        <v>84</v>
      </c>
      <c r="E9" s="91" t="s">
        <v>26</v>
      </c>
      <c r="F9" s="87"/>
      <c r="G9" s="88" t="s">
        <v>46</v>
      </c>
      <c r="H9" s="62">
        <f>IFERROR(H8/$H$18,0)</f>
        <v>0.3733647624217068</v>
      </c>
      <c r="I9" s="90"/>
      <c r="J9" s="80"/>
    </row>
    <row r="10" spans="1:10" s="74" customFormat="1" ht="15" customHeight="1" x14ac:dyDescent="0.3">
      <c r="A10" s="86"/>
      <c r="C10" s="28" t="s">
        <v>2</v>
      </c>
      <c r="D10" s="91" t="s">
        <v>84</v>
      </c>
      <c r="E10" s="91" t="s">
        <v>42</v>
      </c>
      <c r="F10" s="92"/>
      <c r="G10" s="92" t="s">
        <v>87</v>
      </c>
      <c r="H10" s="93"/>
      <c r="I10" s="90"/>
      <c r="J10" s="80"/>
    </row>
    <row r="11" spans="1:10" s="74" customFormat="1" ht="15" customHeight="1" x14ac:dyDescent="0.3">
      <c r="A11" s="86"/>
      <c r="C11" s="28" t="s">
        <v>44</v>
      </c>
      <c r="D11" s="91" t="s">
        <v>85</v>
      </c>
      <c r="E11" s="91" t="s">
        <v>26</v>
      </c>
      <c r="F11" s="87"/>
      <c r="G11" s="88" t="s">
        <v>73</v>
      </c>
      <c r="H11" s="94">
        <v>8978000</v>
      </c>
      <c r="I11" s="90"/>
      <c r="J11" s="80"/>
    </row>
    <row r="12" spans="1:10" s="74" customFormat="1" ht="15" customHeight="1" x14ac:dyDescent="0.3">
      <c r="A12" s="86"/>
      <c r="C12" s="28" t="s">
        <v>4</v>
      </c>
      <c r="D12" s="91" t="s">
        <v>85</v>
      </c>
      <c r="E12" s="91" t="s">
        <v>42</v>
      </c>
      <c r="F12" s="87"/>
      <c r="G12" s="88" t="s">
        <v>46</v>
      </c>
      <c r="H12" s="62">
        <f>IFERROR(H11/$H$18,0)</f>
        <v>6.8443650246695978E-2</v>
      </c>
      <c r="I12" s="90"/>
      <c r="J12" s="80"/>
    </row>
    <row r="13" spans="1:10" s="74" customFormat="1" ht="15" customHeight="1" x14ac:dyDescent="0.3">
      <c r="A13" s="86"/>
      <c r="C13" s="28" t="s">
        <v>5</v>
      </c>
      <c r="D13" s="91" t="s">
        <v>85</v>
      </c>
      <c r="E13" s="91" t="s">
        <v>62</v>
      </c>
      <c r="F13" s="92"/>
      <c r="G13" s="92" t="s">
        <v>87</v>
      </c>
      <c r="H13" s="93"/>
      <c r="I13" s="90"/>
      <c r="J13" s="80"/>
    </row>
    <row r="14" spans="1:10" s="74" customFormat="1" ht="15" customHeight="1" x14ac:dyDescent="0.3">
      <c r="A14" s="86"/>
      <c r="C14" s="28" t="s">
        <v>6</v>
      </c>
      <c r="D14" s="91"/>
      <c r="E14" s="91"/>
      <c r="F14" s="87"/>
      <c r="G14" s="88" t="s">
        <v>57</v>
      </c>
      <c r="H14" s="94">
        <v>23470000</v>
      </c>
      <c r="I14" s="90"/>
      <c r="J14" s="80"/>
    </row>
    <row r="15" spans="1:10" s="74" customFormat="1" ht="15" customHeight="1" x14ac:dyDescent="0.3">
      <c r="A15" s="86"/>
      <c r="C15" s="28" t="s">
        <v>7</v>
      </c>
      <c r="D15" s="91"/>
      <c r="E15" s="91"/>
      <c r="F15" s="87"/>
      <c r="G15" s="88" t="s">
        <v>46</v>
      </c>
      <c r="H15" s="62">
        <f>IFERROR(H14/$H$18,0)</f>
        <v>0.17892319796056524</v>
      </c>
      <c r="I15" s="90"/>
      <c r="J15" s="80"/>
    </row>
    <row r="16" spans="1:10" s="74" customFormat="1" ht="15" customHeight="1" x14ac:dyDescent="0.3">
      <c r="A16" s="86"/>
      <c r="C16" s="28" t="s">
        <v>8</v>
      </c>
      <c r="D16" s="91"/>
      <c r="E16" s="91"/>
      <c r="F16" s="92"/>
      <c r="G16" s="92" t="s">
        <v>87</v>
      </c>
      <c r="H16" s="90"/>
      <c r="I16" s="90"/>
      <c r="J16" s="80"/>
    </row>
    <row r="17" spans="1:10" s="74" customFormat="1" ht="15" customHeight="1" x14ac:dyDescent="0.3">
      <c r="A17" s="86"/>
      <c r="C17" s="28" t="s">
        <v>9</v>
      </c>
      <c r="D17" s="91"/>
      <c r="E17" s="91"/>
      <c r="F17" s="92"/>
      <c r="G17" s="88" t="s">
        <v>70</v>
      </c>
      <c r="H17" s="89">
        <v>49750000</v>
      </c>
      <c r="I17" s="92"/>
      <c r="J17" s="80"/>
    </row>
    <row r="18" spans="1:10" s="74" customFormat="1" ht="15" customHeight="1" x14ac:dyDescent="0.3">
      <c r="A18" s="86"/>
      <c r="C18" s="28" t="s">
        <v>10</v>
      </c>
      <c r="D18" s="91"/>
      <c r="E18" s="91"/>
      <c r="F18" s="95"/>
      <c r="G18" s="88" t="s">
        <v>71</v>
      </c>
      <c r="H18" s="96">
        <f>H8+H11+H14+H17</f>
        <v>131173600</v>
      </c>
      <c r="I18" s="97"/>
      <c r="J18" s="80"/>
    </row>
    <row r="19" spans="1:10" s="74" customFormat="1" ht="15" customHeight="1" thickBot="1" x14ac:dyDescent="0.35">
      <c r="A19" s="98"/>
      <c r="B19" s="82"/>
      <c r="C19" s="23"/>
      <c r="D19" s="82"/>
      <c r="E19" s="82"/>
      <c r="F19" s="82"/>
      <c r="G19" s="99" t="str">
        <f>IF(H17="","その他売上を入力してください。無ければ￥0としてください","")</f>
        <v/>
      </c>
      <c r="H19" s="82"/>
      <c r="I19" s="82"/>
      <c r="J19" s="83"/>
    </row>
    <row r="20" spans="1:10" s="74" customFormat="1" ht="15" customHeight="1" thickBot="1" x14ac:dyDescent="0.35">
      <c r="C20" s="34"/>
    </row>
    <row r="21" spans="1:10" s="74" customFormat="1" ht="15" customHeight="1" x14ac:dyDescent="0.3">
      <c r="A21" s="71" t="s">
        <v>34</v>
      </c>
      <c r="B21" s="72"/>
      <c r="C21" s="17"/>
      <c r="D21" s="72"/>
      <c r="E21" s="72"/>
      <c r="F21" s="72"/>
      <c r="G21" s="72"/>
      <c r="H21" s="72"/>
      <c r="I21" s="72"/>
      <c r="J21" s="73"/>
    </row>
    <row r="22" spans="1:10" s="74" customFormat="1" ht="15" customHeight="1" x14ac:dyDescent="0.3">
      <c r="A22" s="75"/>
      <c r="C22" s="34"/>
      <c r="J22" s="80"/>
    </row>
    <row r="23" spans="1:10" s="74" customFormat="1" ht="15" customHeight="1" x14ac:dyDescent="0.3">
      <c r="A23" s="75"/>
      <c r="B23" s="84" t="s">
        <v>47</v>
      </c>
      <c r="C23" s="34"/>
      <c r="E23" s="100" t="s">
        <v>69</v>
      </c>
      <c r="F23" s="101" t="s">
        <v>66</v>
      </c>
      <c r="G23" s="101" t="s">
        <v>77</v>
      </c>
      <c r="H23" s="101" t="s">
        <v>78</v>
      </c>
      <c r="I23" s="101" t="s">
        <v>79</v>
      </c>
      <c r="J23" s="80"/>
    </row>
    <row r="24" spans="1:10" s="74" customFormat="1" ht="15" customHeight="1" x14ac:dyDescent="0.3">
      <c r="A24" s="75"/>
      <c r="B24" s="84"/>
      <c r="C24" s="34"/>
      <c r="D24" s="74">
        <v>1</v>
      </c>
      <c r="E24" s="74" t="s">
        <v>51</v>
      </c>
      <c r="F24" s="102">
        <v>8000000</v>
      </c>
      <c r="G24" s="36">
        <f>IFERROR(ROUNDDOWN(F24*($H$8/$H$18),0),0)</f>
        <v>2986918</v>
      </c>
      <c r="H24" s="36">
        <f>IFERROR(ROUNDDOWN(F24*($H$11/$H$18),0),0)</f>
        <v>547549</v>
      </c>
      <c r="I24" s="36">
        <f>IFERROR(ROUNDDOWN(F24*($H$14/$H$18),0),0)</f>
        <v>1431385</v>
      </c>
      <c r="J24" s="80"/>
    </row>
    <row r="25" spans="1:10" s="74" customFormat="1" ht="15" customHeight="1" x14ac:dyDescent="0.3">
      <c r="A25" s="75"/>
      <c r="C25" s="34"/>
      <c r="D25" s="74">
        <v>2</v>
      </c>
      <c r="E25" s="74" t="s">
        <v>50</v>
      </c>
      <c r="F25" s="102">
        <v>28960000</v>
      </c>
      <c r="G25" s="36">
        <f t="shared" ref="G25:G43" si="0">IFERROR(ROUNDDOWN(F25*($H$8/$H$18),0),0)</f>
        <v>10812643</v>
      </c>
      <c r="H25" s="36">
        <f t="shared" ref="H25:H43" si="1">IFERROR(ROUNDDOWN(F25*($H$11/$H$18),0),0)</f>
        <v>1982128</v>
      </c>
      <c r="I25" s="36">
        <f t="shared" ref="I25:I43" si="2">IFERROR(ROUNDDOWN(F25*($H$14/$H$18),0),0)</f>
        <v>5181615</v>
      </c>
      <c r="J25" s="80"/>
    </row>
    <row r="26" spans="1:10" s="74" customFormat="1" ht="15" customHeight="1" x14ac:dyDescent="0.3">
      <c r="A26" s="75"/>
      <c r="C26" s="34"/>
      <c r="D26" s="74">
        <v>3</v>
      </c>
      <c r="E26" s="74" t="s">
        <v>52</v>
      </c>
      <c r="F26" s="102">
        <v>7900000</v>
      </c>
      <c r="G26" s="36">
        <f t="shared" si="0"/>
        <v>2949581</v>
      </c>
      <c r="H26" s="36">
        <f t="shared" si="1"/>
        <v>540704</v>
      </c>
      <c r="I26" s="36">
        <f t="shared" si="2"/>
        <v>1413493</v>
      </c>
      <c r="J26" s="80"/>
    </row>
    <row r="27" spans="1:10" s="74" customFormat="1" ht="15" customHeight="1" x14ac:dyDescent="0.3">
      <c r="A27" s="75"/>
      <c r="D27" s="74">
        <v>4</v>
      </c>
      <c r="E27" s="74" t="s">
        <v>53</v>
      </c>
      <c r="F27" s="102">
        <v>960000</v>
      </c>
      <c r="G27" s="36">
        <f t="shared" si="0"/>
        <v>358430</v>
      </c>
      <c r="H27" s="36">
        <f t="shared" si="1"/>
        <v>65705</v>
      </c>
      <c r="I27" s="36">
        <f t="shared" si="2"/>
        <v>171766</v>
      </c>
      <c r="J27" s="80"/>
    </row>
    <row r="28" spans="1:10" s="74" customFormat="1" ht="15" customHeight="1" x14ac:dyDescent="0.3">
      <c r="A28" s="75"/>
      <c r="C28" s="34"/>
      <c r="D28" s="74">
        <v>5</v>
      </c>
      <c r="E28" s="74" t="s">
        <v>16</v>
      </c>
      <c r="F28" s="102">
        <v>1900800</v>
      </c>
      <c r="G28" s="36">
        <f t="shared" si="0"/>
        <v>709691</v>
      </c>
      <c r="H28" s="36">
        <f t="shared" si="1"/>
        <v>130097</v>
      </c>
      <c r="I28" s="36">
        <f t="shared" si="2"/>
        <v>340097</v>
      </c>
      <c r="J28" s="80"/>
    </row>
    <row r="29" spans="1:10" s="74" customFormat="1" ht="15" customHeight="1" x14ac:dyDescent="0.3">
      <c r="A29" s="75"/>
      <c r="C29" s="34"/>
      <c r="D29" s="74">
        <v>6</v>
      </c>
      <c r="E29" s="74" t="s">
        <v>54</v>
      </c>
      <c r="F29" s="102"/>
      <c r="G29" s="36">
        <f t="shared" si="0"/>
        <v>0</v>
      </c>
      <c r="H29" s="36">
        <f t="shared" si="1"/>
        <v>0</v>
      </c>
      <c r="I29" s="36">
        <f t="shared" si="2"/>
        <v>0</v>
      </c>
      <c r="J29" s="80"/>
    </row>
    <row r="30" spans="1:10" s="74" customFormat="1" ht="15" customHeight="1" x14ac:dyDescent="0.3">
      <c r="A30" s="75"/>
      <c r="C30" s="34"/>
      <c r="D30" s="74">
        <v>7</v>
      </c>
      <c r="E30" s="74" t="s">
        <v>55</v>
      </c>
      <c r="F30" s="102"/>
      <c r="G30" s="36">
        <f t="shared" si="0"/>
        <v>0</v>
      </c>
      <c r="H30" s="36">
        <f t="shared" si="1"/>
        <v>0</v>
      </c>
      <c r="I30" s="36">
        <f t="shared" si="2"/>
        <v>0</v>
      </c>
      <c r="J30" s="80"/>
    </row>
    <row r="31" spans="1:10" s="74" customFormat="1" ht="15" customHeight="1" x14ac:dyDescent="0.3">
      <c r="A31" s="75"/>
      <c r="C31" s="34"/>
      <c r="D31" s="74">
        <v>8</v>
      </c>
      <c r="E31" s="74" t="s">
        <v>14</v>
      </c>
      <c r="F31" s="102">
        <v>35796</v>
      </c>
      <c r="G31" s="36">
        <f t="shared" si="0"/>
        <v>13364</v>
      </c>
      <c r="H31" s="36">
        <f t="shared" si="1"/>
        <v>2450</v>
      </c>
      <c r="I31" s="36">
        <f t="shared" si="2"/>
        <v>6404</v>
      </c>
      <c r="J31" s="80"/>
    </row>
    <row r="32" spans="1:10" s="74" customFormat="1" ht="15" customHeight="1" x14ac:dyDescent="0.3">
      <c r="A32" s="75"/>
      <c r="C32" s="34"/>
      <c r="D32" s="74">
        <v>9</v>
      </c>
      <c r="E32" s="74" t="s">
        <v>15</v>
      </c>
      <c r="F32" s="102"/>
      <c r="G32" s="36">
        <f t="shared" si="0"/>
        <v>0</v>
      </c>
      <c r="H32" s="36">
        <f t="shared" si="1"/>
        <v>0</v>
      </c>
      <c r="I32" s="36">
        <f t="shared" si="2"/>
        <v>0</v>
      </c>
      <c r="J32" s="80"/>
    </row>
    <row r="33" spans="1:10" s="74" customFormat="1" ht="15" customHeight="1" x14ac:dyDescent="0.3">
      <c r="A33" s="75"/>
      <c r="C33" s="34"/>
      <c r="D33" s="74">
        <v>10</v>
      </c>
      <c r="E33" s="74" t="s">
        <v>17</v>
      </c>
      <c r="F33" s="102">
        <v>107184</v>
      </c>
      <c r="G33" s="36">
        <f t="shared" si="0"/>
        <v>40018</v>
      </c>
      <c r="H33" s="36">
        <f t="shared" si="1"/>
        <v>7336</v>
      </c>
      <c r="I33" s="36">
        <f t="shared" si="2"/>
        <v>19177</v>
      </c>
      <c r="J33" s="80"/>
    </row>
    <row r="34" spans="1:10" s="74" customFormat="1" ht="15" customHeight="1" x14ac:dyDescent="0.3">
      <c r="A34" s="75"/>
      <c r="C34" s="34"/>
      <c r="D34" s="74">
        <v>11</v>
      </c>
      <c r="E34" s="74" t="s">
        <v>18</v>
      </c>
      <c r="F34" s="102"/>
      <c r="G34" s="36">
        <f t="shared" si="0"/>
        <v>0</v>
      </c>
      <c r="H34" s="36">
        <f t="shared" si="1"/>
        <v>0</v>
      </c>
      <c r="I34" s="36">
        <f t="shared" si="2"/>
        <v>0</v>
      </c>
      <c r="J34" s="80"/>
    </row>
    <row r="35" spans="1:10" s="74" customFormat="1" ht="15" customHeight="1" x14ac:dyDescent="0.3">
      <c r="A35" s="75"/>
      <c r="C35" s="34"/>
      <c r="D35" s="93" t="str">
        <f>IF($E35="",IF($F35="","12",IF($F35=0,"12","勘定科目が指定されていません")),"12")</f>
        <v>12</v>
      </c>
      <c r="E35" s="103" t="s">
        <v>86</v>
      </c>
      <c r="F35" s="102">
        <v>396000</v>
      </c>
      <c r="G35" s="36">
        <f t="shared" si="0"/>
        <v>147852</v>
      </c>
      <c r="H35" s="36">
        <f t="shared" si="1"/>
        <v>27103</v>
      </c>
      <c r="I35" s="36">
        <f t="shared" si="2"/>
        <v>70853</v>
      </c>
      <c r="J35" s="80"/>
    </row>
    <row r="36" spans="1:10" s="74" customFormat="1" ht="15" customHeight="1" x14ac:dyDescent="0.3">
      <c r="A36" s="75"/>
      <c r="C36" s="34"/>
      <c r="D36" s="93" t="str">
        <f>IF($E36="",IF($F36="","13",IF($F36=0,"13","勘定科目が指定されていません")),"13")</f>
        <v>13</v>
      </c>
      <c r="E36" s="103"/>
      <c r="F36" s="102"/>
      <c r="G36" s="36">
        <f t="shared" si="0"/>
        <v>0</v>
      </c>
      <c r="H36" s="36">
        <f t="shared" si="1"/>
        <v>0</v>
      </c>
      <c r="I36" s="36">
        <f t="shared" si="2"/>
        <v>0</v>
      </c>
      <c r="J36" s="80"/>
    </row>
    <row r="37" spans="1:10" s="74" customFormat="1" ht="15" customHeight="1" x14ac:dyDescent="0.3">
      <c r="A37" s="75"/>
      <c r="C37" s="34"/>
      <c r="D37" s="93" t="str">
        <f>IF($E37="",IF($F37="","14",IF($F37=0,"14","勘定科目が指定されていません")),"14")</f>
        <v>14</v>
      </c>
      <c r="E37" s="103"/>
      <c r="F37" s="102"/>
      <c r="G37" s="36">
        <f t="shared" si="0"/>
        <v>0</v>
      </c>
      <c r="H37" s="36">
        <f t="shared" si="1"/>
        <v>0</v>
      </c>
      <c r="I37" s="36">
        <f t="shared" si="2"/>
        <v>0</v>
      </c>
      <c r="J37" s="80"/>
    </row>
    <row r="38" spans="1:10" s="74" customFormat="1" ht="15" customHeight="1" x14ac:dyDescent="0.3">
      <c r="A38" s="75"/>
      <c r="C38" s="34"/>
      <c r="D38" s="93" t="str">
        <f>IF($E38="",IF($F38="","15",IF($F38=0,"15","勘定科目が指定されていません")),"15")</f>
        <v>15</v>
      </c>
      <c r="E38" s="103"/>
      <c r="F38" s="102"/>
      <c r="G38" s="36">
        <f t="shared" si="0"/>
        <v>0</v>
      </c>
      <c r="H38" s="36">
        <f t="shared" si="1"/>
        <v>0</v>
      </c>
      <c r="I38" s="36">
        <f t="shared" si="2"/>
        <v>0</v>
      </c>
      <c r="J38" s="80"/>
    </row>
    <row r="39" spans="1:10" s="74" customFormat="1" ht="15" customHeight="1" x14ac:dyDescent="0.3">
      <c r="A39" s="75"/>
      <c r="C39" s="34"/>
      <c r="D39" s="93" t="str">
        <f>IF($E39="",IF($F39="","16",IF($F39=0,"16","勘定科目が指定されていません")),"16")</f>
        <v>16</v>
      </c>
      <c r="E39" s="103"/>
      <c r="F39" s="102"/>
      <c r="G39" s="36">
        <f t="shared" si="0"/>
        <v>0</v>
      </c>
      <c r="H39" s="36">
        <f t="shared" si="1"/>
        <v>0</v>
      </c>
      <c r="I39" s="36">
        <f t="shared" si="2"/>
        <v>0</v>
      </c>
      <c r="J39" s="80"/>
    </row>
    <row r="40" spans="1:10" s="74" customFormat="1" ht="15" customHeight="1" x14ac:dyDescent="0.3">
      <c r="A40" s="75"/>
      <c r="C40" s="34"/>
      <c r="D40" s="93" t="str">
        <f>IF($E40="",IF($F40="","17",IF($F40=0,"17","勘定科目が指定されていません")),"17")</f>
        <v>17</v>
      </c>
      <c r="E40" s="103"/>
      <c r="F40" s="102"/>
      <c r="G40" s="36">
        <f t="shared" si="0"/>
        <v>0</v>
      </c>
      <c r="H40" s="36">
        <f t="shared" si="1"/>
        <v>0</v>
      </c>
      <c r="I40" s="36">
        <f t="shared" si="2"/>
        <v>0</v>
      </c>
      <c r="J40" s="80"/>
    </row>
    <row r="41" spans="1:10" s="74" customFormat="1" ht="15" customHeight="1" x14ac:dyDescent="0.3">
      <c r="A41" s="75"/>
      <c r="C41" s="34"/>
      <c r="D41" s="93" t="str">
        <f>IF($E41="",IF($F41="","18",IF($F41=0,"18","勘定科目が指定されていません")),"18")</f>
        <v>18</v>
      </c>
      <c r="E41" s="103"/>
      <c r="F41" s="102"/>
      <c r="G41" s="36">
        <f t="shared" si="0"/>
        <v>0</v>
      </c>
      <c r="H41" s="36">
        <f t="shared" si="1"/>
        <v>0</v>
      </c>
      <c r="I41" s="36">
        <f t="shared" si="2"/>
        <v>0</v>
      </c>
      <c r="J41" s="80"/>
    </row>
    <row r="42" spans="1:10" s="74" customFormat="1" ht="15" customHeight="1" x14ac:dyDescent="0.3">
      <c r="A42" s="75"/>
      <c r="C42" s="34"/>
      <c r="D42" s="93" t="str">
        <f>IF($E42="",IF($F42="","19",IF($F42=0,"19","勘定科目が指定されていません")),"19")</f>
        <v>19</v>
      </c>
      <c r="E42" s="103"/>
      <c r="F42" s="102"/>
      <c r="G42" s="36">
        <f t="shared" si="0"/>
        <v>0</v>
      </c>
      <c r="H42" s="36">
        <f t="shared" si="1"/>
        <v>0</v>
      </c>
      <c r="I42" s="36">
        <f t="shared" si="2"/>
        <v>0</v>
      </c>
      <c r="J42" s="80"/>
    </row>
    <row r="43" spans="1:10" s="74" customFormat="1" ht="15" customHeight="1" x14ac:dyDescent="0.3">
      <c r="A43" s="75"/>
      <c r="C43" s="34"/>
      <c r="D43" s="93" t="str">
        <f>IF($E43="",IF($F43="","20",IF($F43=0,"20","勘定科目が指定されていません")),"20")</f>
        <v>20</v>
      </c>
      <c r="E43" s="103"/>
      <c r="F43" s="102"/>
      <c r="G43" s="36">
        <f t="shared" si="0"/>
        <v>0</v>
      </c>
      <c r="H43" s="36">
        <f t="shared" si="1"/>
        <v>0</v>
      </c>
      <c r="I43" s="36">
        <f t="shared" si="2"/>
        <v>0</v>
      </c>
      <c r="J43" s="80"/>
    </row>
    <row r="44" spans="1:10" s="74" customFormat="1" ht="15" customHeight="1" x14ac:dyDescent="0.3">
      <c r="A44" s="75"/>
      <c r="C44" s="34"/>
      <c r="E44" s="74" t="s">
        <v>27</v>
      </c>
      <c r="F44" s="36">
        <f>SUM(F24:F43)</f>
        <v>48259780</v>
      </c>
      <c r="G44" s="36">
        <f>SUM(G24:G43)</f>
        <v>18018497</v>
      </c>
      <c r="H44" s="36">
        <f>SUM(H24:H43)</f>
        <v>3303072</v>
      </c>
      <c r="I44" s="36">
        <f>SUM(I24:I43)</f>
        <v>8634790</v>
      </c>
      <c r="J44" s="80"/>
    </row>
    <row r="45" spans="1:10" s="74" customFormat="1" ht="15" customHeight="1" x14ac:dyDescent="0.3">
      <c r="A45" s="75"/>
      <c r="C45" s="34"/>
      <c r="H45" s="104"/>
      <c r="I45" s="104"/>
      <c r="J45" s="80"/>
    </row>
    <row r="46" spans="1:10" s="74" customFormat="1" ht="15" customHeight="1" x14ac:dyDescent="0.3">
      <c r="A46" s="75"/>
      <c r="C46" s="34"/>
      <c r="E46" s="74" t="s">
        <v>60</v>
      </c>
      <c r="H46" s="104"/>
      <c r="I46" s="104"/>
      <c r="J46" s="80"/>
    </row>
    <row r="47" spans="1:10" s="74" customFormat="1" ht="15" customHeight="1" x14ac:dyDescent="0.3">
      <c r="A47" s="75"/>
      <c r="C47" s="34"/>
      <c r="H47" s="104"/>
      <c r="I47" s="104"/>
      <c r="J47" s="80"/>
    </row>
    <row r="48" spans="1:10" s="74" customFormat="1" ht="15" customHeight="1" x14ac:dyDescent="0.3">
      <c r="A48" s="75"/>
      <c r="B48" s="84" t="s">
        <v>48</v>
      </c>
      <c r="C48" s="34"/>
      <c r="H48" s="104"/>
      <c r="I48" s="104"/>
      <c r="J48" s="80"/>
    </row>
    <row r="49" spans="1:10" s="74" customFormat="1" ht="15" customHeight="1" x14ac:dyDescent="0.3">
      <c r="A49" s="75"/>
      <c r="B49" s="84"/>
      <c r="C49" s="34"/>
      <c r="D49" s="74">
        <v>1</v>
      </c>
      <c r="E49" s="74" t="s">
        <v>38</v>
      </c>
      <c r="F49" s="102"/>
      <c r="G49" s="36">
        <f>IFERROR(ROUNDDOWN(F49*($H$8/$H$18),0),0)</f>
        <v>0</v>
      </c>
      <c r="H49" s="36">
        <f>IFERROR(ROUNDDOWN(F49*($H$11/$H$18),0),0)</f>
        <v>0</v>
      </c>
      <c r="I49" s="36">
        <f>IFERROR(ROUNDDOWN(F49*($H$14/$H$18),0),0)</f>
        <v>0</v>
      </c>
      <c r="J49" s="80"/>
    </row>
    <row r="50" spans="1:10" s="74" customFormat="1" ht="15" customHeight="1" x14ac:dyDescent="0.3">
      <c r="A50" s="75"/>
      <c r="B50" s="12"/>
      <c r="C50" s="12"/>
      <c r="D50" s="74">
        <v>2</v>
      </c>
      <c r="E50" s="74" t="s">
        <v>19</v>
      </c>
      <c r="F50" s="102"/>
      <c r="G50" s="36">
        <f t="shared" ref="G50:G58" si="3">IFERROR(ROUNDDOWN(F50*($H$8/$H$18),0),0)</f>
        <v>0</v>
      </c>
      <c r="H50" s="36">
        <f t="shared" ref="H50:H58" si="4">IFERROR(ROUNDDOWN(F50*($H$11/$H$18),0),0)</f>
        <v>0</v>
      </c>
      <c r="I50" s="36">
        <f t="shared" ref="I50:I58" si="5">IFERROR(ROUNDDOWN(F50*($H$14/$H$18),0),0)</f>
        <v>0</v>
      </c>
      <c r="J50" s="80"/>
    </row>
    <row r="51" spans="1:10" s="74" customFormat="1" ht="15" customHeight="1" x14ac:dyDescent="0.3">
      <c r="A51" s="75"/>
      <c r="B51" s="12"/>
      <c r="C51" s="12"/>
      <c r="D51" s="74">
        <v>3</v>
      </c>
      <c r="E51" s="74" t="s">
        <v>20</v>
      </c>
      <c r="F51" s="102"/>
      <c r="G51" s="36">
        <f t="shared" si="3"/>
        <v>0</v>
      </c>
      <c r="H51" s="36">
        <f t="shared" si="4"/>
        <v>0</v>
      </c>
      <c r="I51" s="36">
        <f t="shared" si="5"/>
        <v>0</v>
      </c>
      <c r="J51" s="80"/>
    </row>
    <row r="52" spans="1:10" s="74" customFormat="1" ht="15" customHeight="1" x14ac:dyDescent="0.3">
      <c r="A52" s="75"/>
      <c r="B52" s="12"/>
      <c r="C52" s="12"/>
      <c r="D52" s="74">
        <v>4</v>
      </c>
      <c r="E52" s="74" t="s">
        <v>49</v>
      </c>
      <c r="F52" s="102"/>
      <c r="G52" s="36">
        <f t="shared" si="3"/>
        <v>0</v>
      </c>
      <c r="H52" s="36">
        <f t="shared" si="4"/>
        <v>0</v>
      </c>
      <c r="I52" s="36">
        <f t="shared" si="5"/>
        <v>0</v>
      </c>
      <c r="J52" s="80"/>
    </row>
    <row r="53" spans="1:10" s="74" customFormat="1" ht="15" customHeight="1" x14ac:dyDescent="0.3">
      <c r="A53" s="75"/>
      <c r="C53" s="34"/>
      <c r="D53" s="74">
        <v>5</v>
      </c>
      <c r="E53" s="74" t="s">
        <v>21</v>
      </c>
      <c r="F53" s="102">
        <v>2380000</v>
      </c>
      <c r="G53" s="36">
        <f t="shared" si="3"/>
        <v>888608</v>
      </c>
      <c r="H53" s="36">
        <f t="shared" si="4"/>
        <v>162895</v>
      </c>
      <c r="I53" s="36">
        <f t="shared" si="5"/>
        <v>425837</v>
      </c>
      <c r="J53" s="80"/>
    </row>
    <row r="54" spans="1:10" s="74" customFormat="1" ht="15" customHeight="1" x14ac:dyDescent="0.3">
      <c r="A54" s="75"/>
      <c r="C54" s="34"/>
      <c r="D54" s="74">
        <v>6</v>
      </c>
      <c r="E54" s="74" t="s">
        <v>39</v>
      </c>
      <c r="F54" s="102"/>
      <c r="G54" s="36">
        <f t="shared" si="3"/>
        <v>0</v>
      </c>
      <c r="H54" s="36">
        <f t="shared" si="4"/>
        <v>0</v>
      </c>
      <c r="I54" s="36">
        <f t="shared" si="5"/>
        <v>0</v>
      </c>
      <c r="J54" s="80"/>
    </row>
    <row r="55" spans="1:10" s="74" customFormat="1" ht="15" customHeight="1" x14ac:dyDescent="0.3">
      <c r="A55" s="75"/>
      <c r="C55" s="34"/>
      <c r="D55" s="93" t="str">
        <f>IF($E55="",IF($F55="","7",IF($F55=0,"7","勘定科目が指定されていません")),"7")</f>
        <v>7</v>
      </c>
      <c r="E55" s="103"/>
      <c r="F55" s="102"/>
      <c r="G55" s="36">
        <f t="shared" si="3"/>
        <v>0</v>
      </c>
      <c r="H55" s="36">
        <f t="shared" si="4"/>
        <v>0</v>
      </c>
      <c r="I55" s="36">
        <f t="shared" si="5"/>
        <v>0</v>
      </c>
      <c r="J55" s="80"/>
    </row>
    <row r="56" spans="1:10" s="74" customFormat="1" ht="15" customHeight="1" x14ac:dyDescent="0.3">
      <c r="A56" s="75"/>
      <c r="C56" s="34"/>
      <c r="D56" s="93" t="str">
        <f>IF($E56="",IF($F56="","8",IF($F56=0,"8","勘定科目が指定されていません")),"8")</f>
        <v>8</v>
      </c>
      <c r="E56" s="103"/>
      <c r="F56" s="102"/>
      <c r="G56" s="36">
        <f t="shared" si="3"/>
        <v>0</v>
      </c>
      <c r="H56" s="36">
        <f t="shared" si="4"/>
        <v>0</v>
      </c>
      <c r="I56" s="36">
        <f t="shared" si="5"/>
        <v>0</v>
      </c>
      <c r="J56" s="80"/>
    </row>
    <row r="57" spans="1:10" s="74" customFormat="1" ht="15" customHeight="1" x14ac:dyDescent="0.3">
      <c r="A57" s="75"/>
      <c r="C57" s="34"/>
      <c r="D57" s="93" t="str">
        <f>IF($E57="",IF($F57="","9",IF($F57=0,"9","勘定科目が指定されていません")),"9")</f>
        <v>9</v>
      </c>
      <c r="E57" s="103"/>
      <c r="F57" s="102"/>
      <c r="G57" s="36">
        <f t="shared" si="3"/>
        <v>0</v>
      </c>
      <c r="H57" s="36">
        <f t="shared" si="4"/>
        <v>0</v>
      </c>
      <c r="I57" s="36">
        <f t="shared" si="5"/>
        <v>0</v>
      </c>
      <c r="J57" s="80"/>
    </row>
    <row r="58" spans="1:10" s="74" customFormat="1" ht="15" customHeight="1" x14ac:dyDescent="0.3">
      <c r="A58" s="75"/>
      <c r="C58" s="34"/>
      <c r="D58" s="93" t="str">
        <f>IF($E58="",IF($F58="","10",IF($F58=0,"10","勘定科目が指定されていません")),"10")</f>
        <v>10</v>
      </c>
      <c r="E58" s="103"/>
      <c r="F58" s="102"/>
      <c r="G58" s="36">
        <f t="shared" si="3"/>
        <v>0</v>
      </c>
      <c r="H58" s="36">
        <f t="shared" si="4"/>
        <v>0</v>
      </c>
      <c r="I58" s="36">
        <f t="shared" si="5"/>
        <v>0</v>
      </c>
      <c r="J58" s="80"/>
    </row>
    <row r="59" spans="1:10" s="74" customFormat="1" ht="15" customHeight="1" x14ac:dyDescent="0.3">
      <c r="A59" s="75"/>
      <c r="C59" s="34"/>
      <c r="E59" s="74" t="s">
        <v>28</v>
      </c>
      <c r="F59" s="36">
        <f>SUM(F49:F58)</f>
        <v>2380000</v>
      </c>
      <c r="G59" s="36">
        <f>SUM(G49:G58)</f>
        <v>888608</v>
      </c>
      <c r="H59" s="36">
        <f>SUM(H49:H58)</f>
        <v>162895</v>
      </c>
      <c r="I59" s="36">
        <f>SUM(I49:I58)</f>
        <v>425837</v>
      </c>
      <c r="J59" s="80"/>
    </row>
    <row r="60" spans="1:10" s="74" customFormat="1" ht="15" customHeight="1" x14ac:dyDescent="0.3">
      <c r="A60" s="75"/>
      <c r="C60" s="34"/>
      <c r="H60" s="39"/>
      <c r="I60" s="39"/>
      <c r="J60" s="80"/>
    </row>
    <row r="61" spans="1:10" s="74" customFormat="1" ht="15" customHeight="1" x14ac:dyDescent="0.3">
      <c r="A61" s="75"/>
      <c r="C61" s="34"/>
      <c r="E61" s="74" t="s">
        <v>29</v>
      </c>
      <c r="F61" s="36">
        <f>F44-F59</f>
        <v>45879780</v>
      </c>
      <c r="G61" s="36">
        <f>G44-G59</f>
        <v>17129889</v>
      </c>
      <c r="H61" s="36">
        <f>H44-H59</f>
        <v>3140177</v>
      </c>
      <c r="I61" s="36">
        <f>I44-I59</f>
        <v>8208953</v>
      </c>
      <c r="J61" s="80"/>
    </row>
    <row r="62" spans="1:10" s="74" customFormat="1" ht="15" customHeight="1" x14ac:dyDescent="0.3">
      <c r="A62" s="75"/>
      <c r="C62" s="34"/>
      <c r="H62" s="39"/>
      <c r="I62" s="39"/>
      <c r="J62" s="80"/>
    </row>
    <row r="63" spans="1:10" s="74" customFormat="1" ht="15" customHeight="1" x14ac:dyDescent="0.3">
      <c r="A63" s="75"/>
      <c r="B63" s="84" t="s">
        <v>22</v>
      </c>
      <c r="C63" s="34"/>
      <c r="E63" s="74" t="s">
        <v>30</v>
      </c>
      <c r="G63" s="36">
        <f>ROUNDDOWN(G61*0.08,0)</f>
        <v>1370391</v>
      </c>
      <c r="H63" s="36">
        <f>ROUNDDOWN(H61*0.08,0)</f>
        <v>251214</v>
      </c>
      <c r="I63" s="36">
        <f>ROUNDDOWN(I61*0.08,0)</f>
        <v>656716</v>
      </c>
      <c r="J63" s="80"/>
    </row>
    <row r="64" spans="1:10" s="74" customFormat="1" ht="15" customHeight="1" x14ac:dyDescent="0.3">
      <c r="A64" s="75"/>
      <c r="C64" s="34"/>
      <c r="E64" s="74" t="s">
        <v>31</v>
      </c>
      <c r="G64" s="36">
        <f>G61-G63</f>
        <v>15759498</v>
      </c>
      <c r="H64" s="36">
        <f>H61-H63</f>
        <v>2888963</v>
      </c>
      <c r="I64" s="36">
        <f>I61-I63</f>
        <v>7552237</v>
      </c>
      <c r="J64" s="80"/>
    </row>
    <row r="65" spans="1:10" s="74" customFormat="1" ht="15" customHeight="1" x14ac:dyDescent="0.3">
      <c r="A65" s="75"/>
      <c r="C65" s="34"/>
      <c r="G65" s="40"/>
      <c r="H65" s="40"/>
      <c r="I65" s="40"/>
      <c r="J65" s="80"/>
    </row>
    <row r="66" spans="1:10" s="74" customFormat="1" ht="15" customHeight="1" x14ac:dyDescent="0.3">
      <c r="A66" s="75"/>
      <c r="B66" s="84" t="s">
        <v>23</v>
      </c>
      <c r="C66" s="34"/>
      <c r="G66" s="41" t="s">
        <v>67</v>
      </c>
      <c r="H66" s="41" t="s">
        <v>67</v>
      </c>
      <c r="I66" s="41" t="s">
        <v>68</v>
      </c>
      <c r="J66" s="80"/>
    </row>
    <row r="67" spans="1:10" s="74" customFormat="1" ht="15" customHeight="1" x14ac:dyDescent="0.3">
      <c r="A67" s="75"/>
      <c r="B67" s="84"/>
      <c r="C67" s="105" t="s">
        <v>80</v>
      </c>
      <c r="E67" s="74" t="s">
        <v>32</v>
      </c>
      <c r="G67" s="106">
        <v>4</v>
      </c>
      <c r="H67" s="106">
        <v>2</v>
      </c>
      <c r="I67" s="106">
        <v>1</v>
      </c>
      <c r="J67" s="44"/>
    </row>
    <row r="68" spans="1:10" s="74" customFormat="1" ht="15" customHeight="1" x14ac:dyDescent="0.3">
      <c r="A68" s="75"/>
      <c r="C68" s="74" t="s">
        <v>24</v>
      </c>
      <c r="E68" s="74" t="s">
        <v>33</v>
      </c>
      <c r="G68" s="36">
        <f>IFERROR(ROUNDDOWN(G64/G67,0),0)</f>
        <v>3939874</v>
      </c>
      <c r="H68" s="36">
        <f>IFERROR(ROUNDDOWN(H64/H67,0),0)</f>
        <v>1444481</v>
      </c>
      <c r="I68" s="36">
        <f>IFERROR(ROUNDDOWN(I64/I67,0),0)</f>
        <v>7552237</v>
      </c>
      <c r="J68" s="80"/>
    </row>
    <row r="69" spans="1:10" s="74" customFormat="1" ht="15" customHeight="1" thickBot="1" x14ac:dyDescent="0.35">
      <c r="A69" s="98"/>
      <c r="B69" s="82"/>
      <c r="C69" s="82"/>
      <c r="D69" s="82"/>
      <c r="E69" s="82"/>
      <c r="F69" s="82"/>
      <c r="G69" s="82"/>
      <c r="H69" s="82"/>
      <c r="I69" s="82"/>
      <c r="J69" s="83"/>
    </row>
    <row r="70" spans="1:10" s="74" customFormat="1" ht="15" customHeight="1" thickBot="1" x14ac:dyDescent="0.35"/>
    <row r="71" spans="1:10" s="74" customFormat="1" ht="15" customHeight="1" x14ac:dyDescent="0.3">
      <c r="A71" s="107"/>
      <c r="B71" s="85" t="s">
        <v>35</v>
      </c>
      <c r="C71" s="17"/>
      <c r="D71" s="72"/>
      <c r="E71" s="72"/>
      <c r="F71" s="72"/>
      <c r="G71" s="72"/>
      <c r="H71" s="72"/>
      <c r="I71" s="72"/>
      <c r="J71" s="73"/>
    </row>
    <row r="72" spans="1:10" s="74" customFormat="1" ht="31.2" customHeight="1" x14ac:dyDescent="0.3">
      <c r="A72" s="75"/>
      <c r="C72" s="34"/>
      <c r="E72" s="47"/>
      <c r="F72" s="47"/>
      <c r="G72" s="34"/>
      <c r="H72" s="34"/>
      <c r="I72" s="34" t="s">
        <v>25</v>
      </c>
      <c r="J72" s="80"/>
    </row>
    <row r="73" spans="1:10" s="74" customFormat="1" ht="15" customHeight="1" x14ac:dyDescent="0.3">
      <c r="A73" s="75"/>
      <c r="C73" s="34"/>
      <c r="D73" s="93"/>
      <c r="E73" s="108" t="s">
        <v>88</v>
      </c>
      <c r="F73" s="108"/>
      <c r="G73" s="109">
        <v>2</v>
      </c>
      <c r="H73" s="110" t="str">
        <f>IF($E9="公演等","回",IF($E9="展覧会等","回",IF($E9="映画製作","本","")))</f>
        <v>回</v>
      </c>
      <c r="I73" s="111">
        <f>IF($E9="公演等",$G$68*$G73,IF($E9="展覧会等",$H$68*$G73,IF($E9="映画製作",$I$68*$G73,"")))</f>
        <v>7879748</v>
      </c>
      <c r="J73" s="80"/>
    </row>
    <row r="74" spans="1:10" s="74" customFormat="1" ht="15" customHeight="1" x14ac:dyDescent="0.3">
      <c r="A74" s="75"/>
      <c r="C74" s="34"/>
      <c r="D74" s="93"/>
      <c r="E74" s="108" t="s">
        <v>89</v>
      </c>
      <c r="F74" s="108"/>
      <c r="G74" s="109">
        <v>1</v>
      </c>
      <c r="H74" s="110" t="str">
        <f t="shared" ref="H74:H82" si="6">IF($E10="公演等","回",IF($E10="展覧会等","回",IF($E10="映画製作","本","")))</f>
        <v>回</v>
      </c>
      <c r="I74" s="111">
        <f t="shared" ref="I74:I82" si="7">IF($E10="公演等",$G$68*$G74,IF($E10="展覧会等",$H$68*$G74,IF($E10="映画製作",$I$68*$G74,"")))</f>
        <v>1444481</v>
      </c>
      <c r="J74" s="80"/>
    </row>
    <row r="75" spans="1:10" s="74" customFormat="1" ht="15" customHeight="1" x14ac:dyDescent="0.3">
      <c r="A75" s="75"/>
      <c r="C75" s="34"/>
      <c r="D75" s="93"/>
      <c r="E75" s="108" t="s">
        <v>90</v>
      </c>
      <c r="F75" s="108"/>
      <c r="G75" s="109">
        <v>1</v>
      </c>
      <c r="H75" s="110" t="str">
        <f t="shared" si="6"/>
        <v>回</v>
      </c>
      <c r="I75" s="111">
        <f t="shared" si="7"/>
        <v>3939874</v>
      </c>
      <c r="J75" s="80"/>
    </row>
    <row r="76" spans="1:10" s="74" customFormat="1" ht="15" customHeight="1" x14ac:dyDescent="0.3">
      <c r="A76" s="75"/>
      <c r="C76" s="34"/>
      <c r="D76" s="93"/>
      <c r="E76" s="108" t="s">
        <v>91</v>
      </c>
      <c r="F76" s="108"/>
      <c r="G76" s="109">
        <v>1</v>
      </c>
      <c r="H76" s="110" t="str">
        <f t="shared" si="6"/>
        <v>回</v>
      </c>
      <c r="I76" s="111">
        <f t="shared" si="7"/>
        <v>1444481</v>
      </c>
      <c r="J76" s="80"/>
    </row>
    <row r="77" spans="1:10" s="74" customFormat="1" ht="15" customHeight="1" x14ac:dyDescent="0.3">
      <c r="A77" s="75"/>
      <c r="C77" s="34"/>
      <c r="D77" s="93"/>
      <c r="E77" s="108" t="s">
        <v>92</v>
      </c>
      <c r="F77" s="108"/>
      <c r="G77" s="109">
        <v>1</v>
      </c>
      <c r="H77" s="110" t="str">
        <f t="shared" si="6"/>
        <v>本</v>
      </c>
      <c r="I77" s="111">
        <f t="shared" si="7"/>
        <v>7552237</v>
      </c>
      <c r="J77" s="80"/>
    </row>
    <row r="78" spans="1:10" s="74" customFormat="1" ht="15" customHeight="1" x14ac:dyDescent="0.3">
      <c r="A78" s="75"/>
      <c r="C78" s="34"/>
      <c r="D78" s="93"/>
      <c r="E78" s="108" t="s">
        <v>87</v>
      </c>
      <c r="F78" s="108"/>
      <c r="G78" s="109"/>
      <c r="H78" s="110" t="str">
        <f t="shared" si="6"/>
        <v/>
      </c>
      <c r="I78" s="111" t="str">
        <f t="shared" si="7"/>
        <v/>
      </c>
      <c r="J78" s="80"/>
    </row>
    <row r="79" spans="1:10" s="74" customFormat="1" ht="15" customHeight="1" x14ac:dyDescent="0.3">
      <c r="A79" s="75"/>
      <c r="C79" s="34"/>
      <c r="D79" s="93"/>
      <c r="E79" s="108" t="s">
        <v>87</v>
      </c>
      <c r="F79" s="108"/>
      <c r="G79" s="109"/>
      <c r="H79" s="110" t="str">
        <f t="shared" si="6"/>
        <v/>
      </c>
      <c r="I79" s="111" t="str">
        <f t="shared" si="7"/>
        <v/>
      </c>
      <c r="J79" s="80"/>
    </row>
    <row r="80" spans="1:10" s="74" customFormat="1" ht="15" customHeight="1" x14ac:dyDescent="0.3">
      <c r="A80" s="75"/>
      <c r="C80" s="34"/>
      <c r="D80" s="93"/>
      <c r="E80" s="108" t="s">
        <v>87</v>
      </c>
      <c r="F80" s="108"/>
      <c r="G80" s="109"/>
      <c r="H80" s="110" t="str">
        <f t="shared" si="6"/>
        <v/>
      </c>
      <c r="I80" s="111" t="str">
        <f t="shared" si="7"/>
        <v/>
      </c>
      <c r="J80" s="80"/>
    </row>
    <row r="81" spans="1:10" s="74" customFormat="1" ht="15" customHeight="1" x14ac:dyDescent="0.3">
      <c r="A81" s="75"/>
      <c r="C81" s="34"/>
      <c r="D81" s="93"/>
      <c r="E81" s="108" t="s">
        <v>87</v>
      </c>
      <c r="F81" s="108"/>
      <c r="G81" s="109"/>
      <c r="H81" s="110" t="str">
        <f t="shared" si="6"/>
        <v/>
      </c>
      <c r="I81" s="111" t="str">
        <f t="shared" si="7"/>
        <v/>
      </c>
      <c r="J81" s="80"/>
    </row>
    <row r="82" spans="1:10" s="74" customFormat="1" ht="15" customHeight="1" x14ac:dyDescent="0.3">
      <c r="A82" s="75"/>
      <c r="C82" s="34"/>
      <c r="D82" s="93"/>
      <c r="E82" s="108" t="s">
        <v>87</v>
      </c>
      <c r="F82" s="108"/>
      <c r="G82" s="109"/>
      <c r="H82" s="110" t="str">
        <f t="shared" si="6"/>
        <v/>
      </c>
      <c r="I82" s="111" t="str">
        <f t="shared" si="7"/>
        <v/>
      </c>
      <c r="J82" s="80"/>
    </row>
    <row r="83" spans="1:10" s="74" customFormat="1" ht="15" customHeight="1" x14ac:dyDescent="0.3">
      <c r="A83" s="75"/>
      <c r="C83" s="34"/>
      <c r="F83" s="112"/>
      <c r="H83" s="113" t="s">
        <v>72</v>
      </c>
      <c r="I83" s="113"/>
      <c r="J83" s="80"/>
    </row>
    <row r="84" spans="1:10" s="74" customFormat="1" ht="15" customHeight="1" x14ac:dyDescent="0.3">
      <c r="A84" s="75"/>
      <c r="C84" s="34"/>
      <c r="J84" s="80"/>
    </row>
    <row r="85" spans="1:10" s="74" customFormat="1" ht="15" customHeight="1" x14ac:dyDescent="0.3">
      <c r="A85" s="75"/>
      <c r="C85" s="34"/>
      <c r="D85" s="74" t="s">
        <v>58</v>
      </c>
      <c r="J85" s="80"/>
    </row>
    <row r="86" spans="1:10" s="74" customFormat="1" ht="15" customHeight="1" thickBot="1" x14ac:dyDescent="0.35">
      <c r="A86" s="98"/>
      <c r="B86" s="82"/>
      <c r="C86" s="23"/>
      <c r="D86" s="82" t="s">
        <v>40</v>
      </c>
      <c r="E86" s="82"/>
      <c r="F86" s="82"/>
      <c r="G86" s="82"/>
      <c r="H86" s="82"/>
      <c r="I86" s="82"/>
      <c r="J86" s="83"/>
    </row>
    <row r="87" spans="1:10" s="74" customFormat="1" ht="15" customHeight="1" x14ac:dyDescent="0.3">
      <c r="C87" s="34"/>
    </row>
    <row r="88" spans="1:10" s="74" customFormat="1" ht="15" customHeight="1" x14ac:dyDescent="0.3">
      <c r="C88" s="34"/>
    </row>
  </sheetData>
  <sheetProtection algorithmName="SHA-512" hashValue="49BdElTYVfnFDZBTmvrvlIauwFn5SxHQIuwUcPTDmxy7rEYKNi1udrJVYi3LOMDDZ9mJt62/T+V55H0kM/wjxg==" saltValue="EAAYZMA5zjIlZ+IKowPEpQ==" spinCount="100000" sheet="1" selectLockedCells="1"/>
  <mergeCells count="4">
    <mergeCell ref="A1:J1"/>
    <mergeCell ref="D3:I3"/>
    <mergeCell ref="D4:I4"/>
    <mergeCell ref="H83:I83"/>
  </mergeCells>
  <phoneticPr fontId="2"/>
  <dataValidations count="10">
    <dataValidation type="list" allowBlank="1" showInputMessage="1" showErrorMessage="1" sqref="E18" xr:uid="{4BD7A09A-84F7-9B4A-A6AA-C80F8DE03830}">
      <formula1>INDIRECT($D$18)</formula1>
    </dataValidation>
    <dataValidation type="list" allowBlank="1" showInputMessage="1" showErrorMessage="1" sqref="E17" xr:uid="{6610AA40-A99F-B24D-95C4-B93A76899617}">
      <formula1>INDIRECT($D$17)</formula1>
    </dataValidation>
    <dataValidation type="list" allowBlank="1" showInputMessage="1" showErrorMessage="1" sqref="E16" xr:uid="{375D2517-04A4-8942-844B-9CB531442B2C}">
      <formula1>INDIRECT($D$16)</formula1>
    </dataValidation>
    <dataValidation type="list" allowBlank="1" showInputMessage="1" showErrorMessage="1" sqref="E15" xr:uid="{E6593392-BAD5-4041-BC65-0EF7D7E0703C}">
      <formula1>INDIRECT($D$15)</formula1>
    </dataValidation>
    <dataValidation type="list" allowBlank="1" showInputMessage="1" showErrorMessage="1" sqref="E14" xr:uid="{2AB00E12-8E90-CE4A-A9CE-E2A8E80C42D2}">
      <formula1>INDIRECT($D$14)</formula1>
    </dataValidation>
    <dataValidation type="list" allowBlank="1" showInputMessage="1" showErrorMessage="1" sqref="E13" xr:uid="{7F8850C1-2293-8C45-870F-000540C9163D}">
      <formula1>INDIRECT($D$13)</formula1>
    </dataValidation>
    <dataValidation type="list" allowBlank="1" showInputMessage="1" showErrorMessage="1" sqref="E12" xr:uid="{1DC3B69D-0E4C-A64C-BC70-A7E090500DAD}">
      <formula1>INDIRECT($D$12)</formula1>
    </dataValidation>
    <dataValidation type="list" allowBlank="1" showInputMessage="1" showErrorMessage="1" sqref="E11" xr:uid="{71B47E86-2B9E-244B-BF7B-0AE91582852D}">
      <formula1>INDIRECT($D$11)</formula1>
    </dataValidation>
    <dataValidation type="list" allowBlank="1" showInputMessage="1" showErrorMessage="1" sqref="E10" xr:uid="{778B199C-91A8-CC4C-ABE6-6C40C1E7A04E}">
      <formula1>INDIRECT($D$10)</formula1>
    </dataValidation>
    <dataValidation type="list" allowBlank="1" showInputMessage="1" showErrorMessage="1" sqref="E9" xr:uid="{1A8EDCD1-0051-7F4B-B22C-C999474A8126}">
      <formula1>INDIRECT($D$9)</formula1>
    </dataValidation>
  </dataValidations>
  <pageMargins left="0.19685039370078741" right="0.19685039370078741" top="0.19685039370078741" bottom="0.19685039370078741" header="0.31496062992125984" footer="0.31496062992125984"/>
  <pageSetup paperSize="8" scale="77" fitToHeight="0"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3E7FB-A771-4A16-9F5D-64D663259F2B}">
  <sheetPr>
    <tabColor theme="0" tint="-0.499984740745262"/>
  </sheetPr>
  <dimension ref="B2:F15"/>
  <sheetViews>
    <sheetView workbookViewId="0">
      <selection activeCell="F8" sqref="F8"/>
    </sheetView>
  </sheetViews>
  <sheetFormatPr defaultColWidth="8.7265625" defaultRowHeight="15" x14ac:dyDescent="0.3"/>
  <cols>
    <col min="2" max="2" width="10.81640625" customWidth="1"/>
    <col min="4" max="4" width="19.81640625" customWidth="1"/>
    <col min="5" max="5" width="19.26953125" customWidth="1"/>
  </cols>
  <sheetData>
    <row r="2" spans="2:6" x14ac:dyDescent="0.3">
      <c r="B2" s="1"/>
    </row>
    <row r="3" spans="2:6" x14ac:dyDescent="0.3">
      <c r="B3" t="s">
        <v>0</v>
      </c>
      <c r="D3" t="s">
        <v>37</v>
      </c>
      <c r="E3" t="s">
        <v>45</v>
      </c>
      <c r="F3" t="s">
        <v>36</v>
      </c>
    </row>
    <row r="5" spans="2:6" x14ac:dyDescent="0.3">
      <c r="B5" s="1" t="s">
        <v>1</v>
      </c>
      <c r="D5" t="s">
        <v>41</v>
      </c>
      <c r="E5" t="s">
        <v>26</v>
      </c>
      <c r="F5" t="s">
        <v>74</v>
      </c>
    </row>
    <row r="6" spans="2:6" x14ac:dyDescent="0.3">
      <c r="B6" s="1" t="s">
        <v>2</v>
      </c>
      <c r="D6" t="s">
        <v>61</v>
      </c>
      <c r="E6" t="s">
        <v>42</v>
      </c>
      <c r="F6" t="s">
        <v>75</v>
      </c>
    </row>
    <row r="7" spans="2:6" x14ac:dyDescent="0.3">
      <c r="B7" s="1" t="s">
        <v>3</v>
      </c>
      <c r="F7" t="s">
        <v>76</v>
      </c>
    </row>
    <row r="8" spans="2:6" x14ac:dyDescent="0.3">
      <c r="B8" s="1" t="s">
        <v>4</v>
      </c>
    </row>
    <row r="9" spans="2:6" x14ac:dyDescent="0.3">
      <c r="B9" s="1" t="s">
        <v>5</v>
      </c>
    </row>
    <row r="10" spans="2:6" x14ac:dyDescent="0.3">
      <c r="B10" s="1" t="s">
        <v>6</v>
      </c>
      <c r="E10" t="s">
        <v>26</v>
      </c>
    </row>
    <row r="11" spans="2:6" x14ac:dyDescent="0.3">
      <c r="B11" s="1" t="s">
        <v>7</v>
      </c>
      <c r="E11" t="s">
        <v>42</v>
      </c>
    </row>
    <row r="12" spans="2:6" x14ac:dyDescent="0.3">
      <c r="B12" s="1" t="s">
        <v>8</v>
      </c>
      <c r="E12" t="s">
        <v>62</v>
      </c>
    </row>
    <row r="13" spans="2:6" x14ac:dyDescent="0.3">
      <c r="B13" s="1" t="s">
        <v>9</v>
      </c>
      <c r="F13" t="s">
        <v>63</v>
      </c>
    </row>
    <row r="14" spans="2:6" x14ac:dyDescent="0.3">
      <c r="B14" s="1" t="s">
        <v>10</v>
      </c>
      <c r="F14" t="s">
        <v>64</v>
      </c>
    </row>
    <row r="15" spans="2:6" x14ac:dyDescent="0.3">
      <c r="F15" t="s">
        <v>65</v>
      </c>
    </row>
  </sheetData>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固定費計算シート</vt:lpstr>
      <vt:lpstr>固定費計算シート 【記入例】</vt:lpstr>
      <vt:lpstr>マスター</vt:lpstr>
      <vt:lpstr>固定費計算シート!Print_Area</vt:lpstr>
      <vt:lpstr>'固定費計算シート 【記入例】'!Print_Area</vt:lpstr>
      <vt:lpstr>緊急事態宣言等の措置</vt:lpstr>
      <vt:lpstr>水際措置</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Printed>2021-05-24T08:24:26Z</cp:lastPrinted>
  <dcterms:created xsi:type="dcterms:W3CDTF">2021-04-15T08:27:54Z</dcterms:created>
  <dcterms:modified xsi:type="dcterms:W3CDTF">2022-06-30T08:22:48Z</dcterms:modified>
  <cp:category/>
</cp:coreProperties>
</file>